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год'!$A$1:$D$127</definedName>
  </definedNames>
  <calcPr fullCalcOnLoad="1"/>
</workbook>
</file>

<file path=xl/sharedStrings.xml><?xml version="1.0" encoding="utf-8"?>
<sst xmlns="http://schemas.openxmlformats.org/spreadsheetml/2006/main" count="103" uniqueCount="94">
  <si>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</si>
  <si>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</si>
  <si>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</si>
  <si>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</si>
  <si>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</si>
  <si>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</si>
  <si>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</si>
  <si>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</si>
  <si>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</si>
  <si>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</si>
  <si>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</si>
  <si>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</si>
  <si>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</si>
  <si>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</si>
  <si>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</si>
  <si>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</si>
  <si>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</si>
  <si>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</si>
  <si>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</si>
  <si>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</si>
  <si>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</si>
  <si>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</si>
  <si>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</si>
  <si>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</si>
  <si>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</si>
  <si>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</si>
  <si>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</si>
  <si>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</si>
  <si>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</si>
  <si>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</si>
  <si>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</si>
  <si>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</si>
  <si>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</si>
  <si>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</si>
  <si>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</si>
  <si>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</si>
  <si>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</si>
  <si>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</si>
  <si>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</si>
  <si>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</si>
  <si>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</si>
  <si>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</si>
  <si>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</si>
  <si>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</si>
  <si>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</si>
  <si>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</si>
  <si>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</si>
  <si>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</si>
  <si>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</si>
  <si>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</si>
  <si>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</si>
  <si>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</si>
  <si>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</si>
  <si>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</si>
  <si>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</si>
  <si>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</si>
  <si>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</si>
  <si>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</si>
  <si>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</si>
  <si>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</si>
  <si>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</si>
  <si>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</si>
  <si>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</si>
  <si>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</si>
  <si>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</si>
  <si>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</si>
  <si>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</si>
  <si>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</si>
  <si>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</si>
  <si>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</si>
  <si>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</si>
  <si>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</si>
  <si>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</si>
  <si>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</si>
  <si>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</si>
  <si>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</si>
  <si>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</si>
  <si>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</si>
  <si>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r>
      <rPr>
        <b/>
        <sz val="14"/>
        <rFont val="Times New Roman"/>
        <family val="1"/>
      </rPr>
      <t xml:space="preserve">902 0310 99 1 0071180 612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</t>
    </r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</si>
  <si>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</si>
  <si>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</si>
  <si>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</si>
  <si>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</si>
  <si>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r>
      <rPr>
        <b/>
        <sz val="14"/>
        <rFont val="Times New Roman"/>
        <family val="1"/>
      </rPr>
      <t>902 0909 01 5 00L6720 612</t>
    </r>
    <r>
      <rPr>
        <sz val="14"/>
        <rFont val="Times New Roman"/>
        <family val="1"/>
      </rPr>
      <t xml:space="preserve"> 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</t>
    </r>
  </si>
  <si>
    <t>добавить на 01.06  будет рвать на эту сумму</t>
  </si>
  <si>
    <r>
      <rPr>
        <b/>
        <sz val="14"/>
        <rFont val="Times New Roman"/>
        <family val="1"/>
      </rPr>
      <t xml:space="preserve">902 0310 99 9 0056940 612 241 421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 Российской Федерации</t>
    </r>
  </si>
  <si>
    <r>
      <rPr>
        <b/>
        <sz val="14"/>
        <rFont val="Times New Roman"/>
        <family val="1"/>
      </rPr>
      <t xml:space="preserve">902  0909 99 9 005422F 612  </t>
    </r>
    <r>
      <rPr>
        <sz val="14"/>
        <rFont val="Times New Roman"/>
        <family val="1"/>
      </rPr>
      <t xml:space="preserve"> 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</t>
    </r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</si>
  <si>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</si>
  <si>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</si>
  <si>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</si>
  <si>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</si>
  <si>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</si>
  <si>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июля 2022 года</t>
  </si>
  <si>
    <t>Поступило на 01.07.2022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</si>
</sst>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view="pageBreakPreview" zoomScale="75" zoomScaleNormal="80" zoomScaleSheetLayoutView="75" zoomScalePageLayoutView="0" workbookViewId="0" topLeftCell="A9">
      <selection activeCell="C24" sqref="C24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8" width="18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2"/>
      <c r="B1" s="62"/>
      <c r="C1" s="62"/>
      <c r="D1" s="62"/>
    </row>
    <row r="2" ht="15" customHeight="1" hidden="1"/>
    <row r="3" ht="38.25" customHeight="1" hidden="1">
      <c r="D3" s="8"/>
    </row>
    <row r="4" spans="1:4" ht="18.75" customHeight="1" hidden="1">
      <c r="A4" s="63"/>
      <c r="B4" s="63"/>
      <c r="C4" s="63"/>
      <c r="D4" s="63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6" t="s">
        <v>92</v>
      </c>
      <c r="B9" s="66"/>
      <c r="C9" s="66"/>
      <c r="D9" s="66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5" t="s">
        <v>0</v>
      </c>
      <c r="B11" s="64" t="s">
        <v>67</v>
      </c>
      <c r="C11" s="65" t="s">
        <v>93</v>
      </c>
      <c r="D11" s="65" t="s">
        <v>6</v>
      </c>
    </row>
    <row r="12" spans="1:4" ht="18" customHeight="1">
      <c r="A12" s="65"/>
      <c r="B12" s="64"/>
      <c r="C12" s="65"/>
      <c r="D12" s="65"/>
    </row>
    <row r="13" spans="1:4" ht="10.5" customHeight="1">
      <c r="A13" s="65"/>
      <c r="B13" s="64"/>
      <c r="C13" s="65"/>
      <c r="D13" s="65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-64235.70000000001</v>
      </c>
    </row>
    <row r="17" spans="1:10" s="12" customFormat="1" ht="22.5" customHeight="1">
      <c r="A17" s="2" t="s">
        <v>4</v>
      </c>
      <c r="B17" s="47">
        <f>B20+B56</f>
        <v>132797.1</v>
      </c>
      <c r="C17" s="47">
        <f>C20+C56</f>
        <v>24060.171919999993</v>
      </c>
      <c r="D17" s="47">
        <f>D20+D56</f>
        <v>-108736.92808000001</v>
      </c>
      <c r="F17" s="6">
        <v>49108.58956</v>
      </c>
      <c r="J17" s="59"/>
    </row>
    <row r="18" spans="1:9" s="12" customFormat="1" ht="22.5" customHeight="1">
      <c r="A18" s="1" t="s">
        <v>10</v>
      </c>
      <c r="B18" s="47">
        <v>0</v>
      </c>
      <c r="C18" s="47">
        <f>C46</f>
        <v>0</v>
      </c>
      <c r="D18" s="47">
        <f>D46</f>
        <v>-19933.9</v>
      </c>
      <c r="F18" s="38">
        <f>F17-C17</f>
        <v>25048.417640000007</v>
      </c>
      <c r="H18" s="38">
        <f>B20+B71</f>
        <v>129928.30000000002</v>
      </c>
      <c r="I18" s="38">
        <f>C20+C71</f>
        <v>23758.967069999995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117853.70000000001</v>
      </c>
      <c r="C20" s="47">
        <f>C22+C29+C39+C51+C54</f>
        <v>23758.967069999995</v>
      </c>
      <c r="D20" s="47">
        <f>D22+D29+D39+D51+D54</f>
        <v>-94094.73293000001</v>
      </c>
    </row>
    <row r="21" spans="1:4" s="13" customFormat="1" ht="18.75">
      <c r="A21" s="1" t="s">
        <v>11</v>
      </c>
      <c r="B21" s="47">
        <v>0</v>
      </c>
      <c r="C21" s="47">
        <f>C24+C42</f>
        <v>5580.468739999998</v>
      </c>
      <c r="D21" s="47">
        <f>D24+D42</f>
        <v>-13.831260000000954</v>
      </c>
    </row>
    <row r="22" spans="1:10" s="13" customFormat="1" ht="21" customHeight="1">
      <c r="A22" s="1" t="s">
        <v>26</v>
      </c>
      <c r="B22" s="47">
        <f>B23+B24+B25+B26+B27+B28</f>
        <v>21652.7</v>
      </c>
      <c r="C22" s="47">
        <f>C23+C24+C25+C26+C27+C28</f>
        <v>12302.67874</v>
      </c>
      <c r="D22" s="47">
        <f>D23+D24+D25+D26+D27+D28</f>
        <v>-9350.021260000001</v>
      </c>
      <c r="G22" s="43">
        <f>SUM(G23:G24)</f>
        <v>132797.1</v>
      </c>
      <c r="H22" s="44">
        <f>SUM(H23:H24)</f>
        <v>24060.171919999993</v>
      </c>
      <c r="J22" s="44"/>
    </row>
    <row r="23" spans="1:8" s="12" customFormat="1" ht="28.5" customHeight="1">
      <c r="A23" s="3" t="s">
        <v>31</v>
      </c>
      <c r="B23" s="31">
        <v>2055.8</v>
      </c>
      <c r="C23" s="31">
        <v>629.05701</v>
      </c>
      <c r="D23" s="31">
        <f aca="true" t="shared" si="0" ref="D23:D28">C23-B23</f>
        <v>-1426.7429900000002</v>
      </c>
      <c r="F23" s="12" t="s">
        <v>39</v>
      </c>
      <c r="G23" s="38">
        <f>B28+B33+B45+B71+B46+B41</f>
        <v>87701.59999999999</v>
      </c>
      <c r="H23" s="38">
        <f>C28+C33+C45+C71+C46+C41</f>
        <v>9702.46929</v>
      </c>
    </row>
    <row r="24" spans="1:9" s="12" customFormat="1" ht="64.5" customHeight="1">
      <c r="A24" s="20" t="s">
        <v>72</v>
      </c>
      <c r="B24" s="31">
        <f>5566-0.8</f>
        <v>5565.2</v>
      </c>
      <c r="C24" s="31">
        <f>2627.56348+2029.69605+907.81972</f>
        <v>5565.079249999999</v>
      </c>
      <c r="D24" s="31">
        <f t="shared" si="0"/>
        <v>-0.12075000000095315</v>
      </c>
      <c r="F24" s="12" t="s">
        <v>40</v>
      </c>
      <c r="G24" s="38">
        <f>B17-G23</f>
        <v>45095.500000000015</v>
      </c>
      <c r="H24" s="38">
        <f>C17-H23</f>
        <v>14357.702629999994</v>
      </c>
      <c r="I24" s="38"/>
    </row>
    <row r="25" spans="1:4" s="12" customFormat="1" ht="82.5" customHeight="1">
      <c r="A25" s="20" t="s">
        <v>73</v>
      </c>
      <c r="B25" s="31">
        <v>14031.7</v>
      </c>
      <c r="C25" s="31">
        <f>5755.11155+353.43093</f>
        <v>6108.54248</v>
      </c>
      <c r="D25" s="31">
        <f t="shared" si="0"/>
        <v>-7923.157520000001</v>
      </c>
    </row>
    <row r="26" spans="1:4" s="12" customFormat="1" ht="64.5" customHeight="1" hidden="1">
      <c r="A26" s="20" t="s">
        <v>57</v>
      </c>
      <c r="B26" s="31"/>
      <c r="C26" s="31"/>
      <c r="D26" s="31">
        <f t="shared" si="0"/>
        <v>0</v>
      </c>
    </row>
    <row r="27" spans="1:4" s="12" customFormat="1" ht="102.75" customHeight="1" hidden="1">
      <c r="A27" s="20" t="s">
        <v>54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58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15</v>
      </c>
      <c r="B29" s="47">
        <f>B30+B33+B31+B34+B35+B36+B37+B38+B32</f>
        <v>737.2</v>
      </c>
      <c r="C29" s="47">
        <f>C30+C33+C31+C34+C35+C36+C37+C38+C32</f>
        <v>466.13618</v>
      </c>
      <c r="D29" s="47">
        <f>D30+D33+D31+D34+D35+D36+D37+D38+D32</f>
        <v>-271.06381999999996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63</v>
      </c>
      <c r="B31" s="31">
        <v>240.7</v>
      </c>
      <c r="C31" s="31">
        <f>207.57829+19.72977+13.38918</f>
        <v>240.69724000000002</v>
      </c>
      <c r="D31" s="31">
        <f t="shared" si="1"/>
        <v>-0.002759999999966567</v>
      </c>
    </row>
    <row r="32" spans="1:6" s="12" customFormat="1" ht="51" customHeight="1">
      <c r="A32" s="20" t="s">
        <v>70</v>
      </c>
      <c r="B32" s="31">
        <f>137.1+28.1</f>
        <v>165.2</v>
      </c>
      <c r="C32" s="31">
        <v>165.19797</v>
      </c>
      <c r="D32" s="31">
        <f t="shared" si="1"/>
        <v>-0.0020299999999906504</v>
      </c>
      <c r="F32" s="38"/>
    </row>
    <row r="33" spans="1:4" s="12" customFormat="1" ht="55.5" customHeight="1">
      <c r="A33" s="20" t="s">
        <v>71</v>
      </c>
      <c r="B33" s="31">
        <f>401.4-130.4</f>
        <v>271</v>
      </c>
      <c r="C33" s="31"/>
      <c r="D33" s="31">
        <f>C33-B33</f>
        <v>-271</v>
      </c>
    </row>
    <row r="34" spans="1:4" s="12" customFormat="1" ht="55.5" customHeight="1">
      <c r="A34" s="45" t="s">
        <v>66</v>
      </c>
      <c r="B34" s="31">
        <v>60.3</v>
      </c>
      <c r="C34" s="31">
        <v>60.24097</v>
      </c>
      <c r="D34" s="31">
        <f>C34-B34</f>
        <v>-0.059029999999999916</v>
      </c>
    </row>
    <row r="35" spans="1:4" s="12" customFormat="1" ht="69" customHeight="1" hidden="1">
      <c r="A35" s="20" t="s">
        <v>45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14</v>
      </c>
      <c r="B39" s="47">
        <f>B40+B41+B42+B43+B44+B45+B46+B47+B48+B49+B50</f>
        <v>94827.2</v>
      </c>
      <c r="C39" s="47">
        <f>C40+C41+C42+C43+C44+C45+C46+C47+C48+C49+C50</f>
        <v>10682.037049999999</v>
      </c>
      <c r="D39" s="47">
        <f>D40+D41+D42+D43+D44+D45+D46+D47+D48+D49+D50</f>
        <v>-84145.16295000001</v>
      </c>
      <c r="F39" s="44"/>
    </row>
    <row r="40" spans="1:4" s="12" customFormat="1" ht="82.5" customHeight="1" hidden="1">
      <c r="A40" s="3" t="s">
        <v>41</v>
      </c>
      <c r="B40" s="31"/>
      <c r="C40" s="31"/>
      <c r="D40" s="31">
        <f>C40-B40</f>
        <v>0</v>
      </c>
    </row>
    <row r="41" spans="1:4" s="12" customFormat="1" ht="39.75" customHeight="1">
      <c r="A41" s="29" t="s">
        <v>49</v>
      </c>
      <c r="B41" s="31">
        <f>885.8+2232.4</f>
        <v>3118.2</v>
      </c>
      <c r="C41" s="31">
        <v>3118.11656</v>
      </c>
      <c r="D41" s="31">
        <f>C41-B41</f>
        <v>-0.08343999999988228</v>
      </c>
    </row>
    <row r="42" spans="1:4" s="12" customFormat="1" ht="42.75" customHeight="1">
      <c r="A42" s="3" t="s">
        <v>50</v>
      </c>
      <c r="B42" s="31">
        <v>29.1</v>
      </c>
      <c r="C42" s="31">
        <v>15.38949</v>
      </c>
      <c r="D42" s="31">
        <f>C42-B42</f>
        <v>-13.710510000000001</v>
      </c>
    </row>
    <row r="43" spans="1:6" s="12" customFormat="1" ht="57" customHeight="1">
      <c r="A43" s="3" t="s">
        <v>51</v>
      </c>
      <c r="B43" s="31">
        <v>547.6</v>
      </c>
      <c r="C43" s="31">
        <v>47.28665</v>
      </c>
      <c r="D43" s="31">
        <f>C43-B43</f>
        <v>-500.31335</v>
      </c>
      <c r="E43" s="60">
        <v>47.28665</v>
      </c>
      <c r="F43" s="60" t="s">
        <v>84</v>
      </c>
    </row>
    <row r="44" spans="1:4" s="12" customFormat="1" ht="62.25" customHeight="1">
      <c r="A44" s="3" t="s">
        <v>52</v>
      </c>
      <c r="B44" s="31">
        <v>6344.3</v>
      </c>
      <c r="C44" s="31">
        <v>841.96446</v>
      </c>
      <c r="D44" s="31">
        <f>C44-B44</f>
        <v>-5502.33554</v>
      </c>
    </row>
    <row r="45" spans="1:6" s="12" customFormat="1" ht="255" customHeight="1">
      <c r="A45" s="3" t="s">
        <v>53</v>
      </c>
      <c r="B45" s="31">
        <v>52303.9</v>
      </c>
      <c r="C45" s="31">
        <f>5032.46973+1551.883</f>
        <v>6584.35273</v>
      </c>
      <c r="D45" s="31">
        <f aca="true" t="shared" si="2" ref="D45:D55">C45-B45</f>
        <v>-45719.54727</v>
      </c>
      <c r="F45" s="41"/>
    </row>
    <row r="46" spans="1:4" s="12" customFormat="1" ht="74.25" customHeight="1">
      <c r="A46" s="3" t="s">
        <v>69</v>
      </c>
      <c r="B46" s="31">
        <f>20034-100.1</f>
        <v>19933.9</v>
      </c>
      <c r="C46" s="31"/>
      <c r="D46" s="31">
        <f t="shared" si="2"/>
        <v>-19933.9</v>
      </c>
    </row>
    <row r="47" spans="1:6" s="12" customFormat="1" ht="78" customHeight="1">
      <c r="A47" s="57" t="s">
        <v>68</v>
      </c>
      <c r="B47" s="31">
        <f>7011.9-7011.9</f>
        <v>0</v>
      </c>
      <c r="C47" s="31"/>
      <c r="D47" s="31">
        <f t="shared" si="2"/>
        <v>0</v>
      </c>
      <c r="F47" s="59">
        <f>B47+B49</f>
        <v>3682.2</v>
      </c>
    </row>
    <row r="48" spans="1:4" s="12" customFormat="1" ht="51" customHeight="1">
      <c r="A48" s="20" t="s">
        <v>64</v>
      </c>
      <c r="B48" s="31">
        <v>231.2</v>
      </c>
      <c r="C48" s="31">
        <v>74.92716</v>
      </c>
      <c r="D48" s="31">
        <f t="shared" si="2"/>
        <v>-156.27283999999997</v>
      </c>
    </row>
    <row r="49" spans="1:4" s="12" customFormat="1" ht="72" customHeight="1">
      <c r="A49" s="20" t="s">
        <v>65</v>
      </c>
      <c r="B49" s="31">
        <v>3682.2</v>
      </c>
      <c r="C49" s="31"/>
      <c r="D49" s="31">
        <f t="shared" si="2"/>
        <v>-3682.2</v>
      </c>
    </row>
    <row r="50" spans="1:4" s="12" customFormat="1" ht="42.75" customHeight="1">
      <c r="A50" s="20" t="s">
        <v>82</v>
      </c>
      <c r="B50" s="31">
        <v>8636.8</v>
      </c>
      <c r="C50" s="31"/>
      <c r="D50" s="31">
        <f t="shared" si="2"/>
        <v>-8636.8</v>
      </c>
    </row>
    <row r="51" spans="1:4" s="12" customFormat="1" ht="44.25" customHeight="1">
      <c r="A51" s="1" t="s">
        <v>37</v>
      </c>
      <c r="B51" s="47">
        <f>B52+B53</f>
        <v>636.6</v>
      </c>
      <c r="C51" s="47">
        <f>C52+C53</f>
        <v>308.1151</v>
      </c>
      <c r="D51" s="47">
        <f>D52+D53</f>
        <v>-328.48490000000004</v>
      </c>
    </row>
    <row r="52" spans="1:4" s="12" customFormat="1" ht="87.75" customHeight="1">
      <c r="A52" s="40" t="s">
        <v>42</v>
      </c>
      <c r="B52" s="31">
        <v>456</v>
      </c>
      <c r="C52" s="31">
        <f>17.25288+19.04412+22.53004+29.13744+39.5775</f>
        <v>127.54198</v>
      </c>
      <c r="D52" s="31">
        <f t="shared" si="2"/>
        <v>-328.45802000000003</v>
      </c>
    </row>
    <row r="53" spans="1:4" s="12" customFormat="1" ht="32.25" customHeight="1">
      <c r="A53" s="40" t="s">
        <v>55</v>
      </c>
      <c r="B53" s="31">
        <f>201.1-20.5</f>
        <v>180.6</v>
      </c>
      <c r="C53" s="31">
        <v>180.57312</v>
      </c>
      <c r="D53" s="31">
        <f t="shared" si="2"/>
        <v>-0.026880000000005566</v>
      </c>
    </row>
    <row r="54" spans="1:4" s="12" customFormat="1" ht="51" customHeight="1" hidden="1">
      <c r="A54" s="46" t="s">
        <v>43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87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7</v>
      </c>
      <c r="B56" s="47">
        <f>B59+B83+B86+B90+B94+B71</f>
        <v>14943.400000000001</v>
      </c>
      <c r="C56" s="47">
        <f>C59+C83+C86+C90+C94+C71</f>
        <v>301.20484999999996</v>
      </c>
      <c r="D56" s="47">
        <f>D59+D83+D86+D90+D94+D71</f>
        <v>-14642.19515</v>
      </c>
    </row>
    <row r="57" spans="1:4" s="12" customFormat="1" ht="25.5" customHeight="1">
      <c r="A57" s="1" t="s">
        <v>9</v>
      </c>
      <c r="B57" s="47">
        <f>B71</f>
        <v>12074.6</v>
      </c>
      <c r="C57" s="47">
        <f>C71</f>
        <v>0</v>
      </c>
      <c r="D57" s="47">
        <f>D71</f>
        <v>-12074.6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76</v>
      </c>
      <c r="B59" s="47">
        <f>B60+B61+B62+B63+B64+B65+B66+B67+B68+B69+B70</f>
        <v>301.3</v>
      </c>
      <c r="C59" s="47">
        <f>C60+C61+C62+C63+C64+C65+C66+C67+C68+C69+C70</f>
        <v>301.20484999999996</v>
      </c>
      <c r="D59" s="47">
        <f>D60+D61+D62+D63+D64+D65+D66+D67+D68+D69+D70</f>
        <v>-0.09515000000003226</v>
      </c>
    </row>
    <row r="60" spans="1:6" s="12" customFormat="1" ht="18" customHeight="1">
      <c r="A60" s="3" t="s">
        <v>16</v>
      </c>
      <c r="B60" s="31">
        <v>120.5</v>
      </c>
      <c r="C60" s="31">
        <f>120.48194</f>
        <v>120.48194</v>
      </c>
      <c r="D60" s="31">
        <f>C60-B60</f>
        <v>-0.018060000000005516</v>
      </c>
      <c r="F60" s="37"/>
    </row>
    <row r="61" spans="1:6" s="12" customFormat="1" ht="18.75" customHeight="1" hidden="1">
      <c r="A61" s="3" t="s">
        <v>17</v>
      </c>
      <c r="B61" s="48"/>
      <c r="C61" s="31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19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20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21</v>
      </c>
      <c r="B65" s="48"/>
      <c r="C65" s="31"/>
      <c r="D65" s="31">
        <f t="shared" si="3"/>
        <v>0</v>
      </c>
      <c r="F65" s="37"/>
    </row>
    <row r="66" spans="1:6" s="12" customFormat="1" ht="18.75" customHeight="1" hidden="1">
      <c r="A66" s="3" t="s">
        <v>22</v>
      </c>
      <c r="B66" s="48"/>
      <c r="C66" s="31"/>
      <c r="D66" s="31">
        <f t="shared" si="3"/>
        <v>0</v>
      </c>
      <c r="F66" s="37"/>
    </row>
    <row r="67" spans="1:6" s="12" customFormat="1" ht="18.75" customHeight="1" hidden="1">
      <c r="A67" s="3" t="s">
        <v>23</v>
      </c>
      <c r="B67" s="48"/>
      <c r="C67" s="31"/>
      <c r="D67" s="31">
        <f t="shared" si="3"/>
        <v>0</v>
      </c>
      <c r="F67" s="37"/>
    </row>
    <row r="68" spans="1:6" s="12" customFormat="1" ht="18.75" customHeight="1" hidden="1">
      <c r="A68" s="3" t="s">
        <v>77</v>
      </c>
      <c r="B68" s="48"/>
      <c r="C68" s="31"/>
      <c r="D68" s="31">
        <f t="shared" si="3"/>
        <v>0</v>
      </c>
      <c r="F68" s="37"/>
    </row>
    <row r="69" spans="1:6" s="12" customFormat="1" ht="18.75" customHeight="1">
      <c r="A69" s="3" t="s">
        <v>79</v>
      </c>
      <c r="B69" s="48">
        <v>180.8</v>
      </c>
      <c r="C69" s="31">
        <f>120.48194+60.24097</f>
        <v>180.72290999999998</v>
      </c>
      <c r="D69" s="31">
        <f t="shared" si="3"/>
        <v>-0.07709000000002675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3"/>
        <v>0</v>
      </c>
      <c r="F70" s="37"/>
    </row>
    <row r="71" spans="1:4" s="12" customFormat="1" ht="62.25" customHeight="1">
      <c r="A71" s="1" t="s">
        <v>44</v>
      </c>
      <c r="B71" s="47">
        <f>B72+B73+B74+B75+B76+B77+B78+B79+B80+B81+B82</f>
        <v>12074.6</v>
      </c>
      <c r="C71" s="47">
        <f>C72+C73+C74+C75+C76+C77+C78+C79+C80+C81+C82</f>
        <v>0</v>
      </c>
      <c r="D71" s="47">
        <f>D72+D73+D74+D75+D76+D77+D78+D79+D80+D81+D82</f>
        <v>-12074.6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4"/>
        <v>0</v>
      </c>
    </row>
    <row r="76" spans="1:4" s="12" customFormat="1" ht="18.75" customHeight="1">
      <c r="A76" s="3" t="s">
        <v>56</v>
      </c>
      <c r="B76" s="55">
        <v>12074.6</v>
      </c>
      <c r="C76" s="48"/>
      <c r="D76" s="31">
        <f t="shared" si="4"/>
        <v>-12074.6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47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59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60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61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62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80</v>
      </c>
      <c r="B90" s="47">
        <f>B91+B92</f>
        <v>2567.5</v>
      </c>
      <c r="C90" s="47">
        <f>C91+C92</f>
        <v>0</v>
      </c>
      <c r="D90" s="47">
        <f>C90-B90</f>
        <v>-2567.5</v>
      </c>
      <c r="E90" s="12"/>
    </row>
    <row r="91" spans="1:5" ht="24.75" customHeight="1">
      <c r="A91" s="3" t="s">
        <v>81</v>
      </c>
      <c r="B91" s="31">
        <v>2567.5</v>
      </c>
      <c r="C91" s="31"/>
      <c r="D91" s="31">
        <f aca="true" t="shared" si="5" ref="D91:D96">C91-B91</f>
        <v>-2567.5</v>
      </c>
      <c r="E91" s="12"/>
    </row>
    <row r="92" spans="1:5" ht="23.25" customHeight="1" hidden="1">
      <c r="A92" s="3" t="s">
        <v>48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12</v>
      </c>
      <c r="B97" s="47">
        <f>B98+B118</f>
        <v>32874.7</v>
      </c>
      <c r="C97" s="47">
        <f>C98+C118</f>
        <v>17194.0339</v>
      </c>
      <c r="D97" s="47">
        <f>D98+D118</f>
        <v>-15680.666099999999</v>
      </c>
      <c r="E97" s="12"/>
    </row>
    <row r="98" spans="1:7" s="5" customFormat="1" ht="30" customHeight="1">
      <c r="A98" s="26" t="s">
        <v>27</v>
      </c>
      <c r="B98" s="47">
        <f>B99+B100+B103+B104+B106+B107+B101+B108+B109+B105+B110+B102+B115+B112+B111+B117+B116</f>
        <v>32874.7</v>
      </c>
      <c r="C98" s="47">
        <f>C99+C100+C103+C104+C106+C107+C101+C108+C109+C105+C110+C102+C115+C112+C111+C117+C116</f>
        <v>17194.0339</v>
      </c>
      <c r="D98" s="47">
        <f>D99+D100+D103+D104+D106+D107+D101+D108+D109+D105+D110+D102+D115+D112+D111+D117+D116</f>
        <v>-15680.666099999999</v>
      </c>
      <c r="E98" s="13"/>
      <c r="F98" s="56">
        <f>B100+B101+B102+B103+B104+B105+B107+B108+B109+B110</f>
        <v>6990.6</v>
      </c>
      <c r="G98" s="56">
        <f>C100+C101+C102+C103+C104+C105+C107+C108+C109+C110</f>
        <v>3409.08321</v>
      </c>
    </row>
    <row r="99" spans="1:6" s="5" customFormat="1" ht="56.25" customHeight="1">
      <c r="A99" s="36" t="s">
        <v>38</v>
      </c>
      <c r="B99" s="31">
        <v>7479</v>
      </c>
      <c r="C99" s="31">
        <f>596.14874+623.24641+596.14874+541.9534+541.9534</f>
        <v>2899.4506899999997</v>
      </c>
      <c r="D99" s="31">
        <f aca="true" t="shared" si="6" ref="D99:D117">C99-B99</f>
        <v>-4579.54931</v>
      </c>
      <c r="E99" s="13"/>
      <c r="F99" s="61">
        <f>C99+C100+C101+C107</f>
        <v>5809.45069</v>
      </c>
    </row>
    <row r="100" spans="1:5" s="5" customFormat="1" ht="119.25" customHeight="1">
      <c r="A100" s="27" t="s">
        <v>75</v>
      </c>
      <c r="B100" s="31">
        <v>2187.4</v>
      </c>
      <c r="C100" s="31">
        <f>180+200+180+150+300</f>
        <v>1010</v>
      </c>
      <c r="D100" s="31">
        <f>C100-B100</f>
        <v>-1177.4</v>
      </c>
      <c r="E100" s="13"/>
    </row>
    <row r="101" spans="1:5" s="5" customFormat="1" ht="95.25" customHeight="1">
      <c r="A101" s="27" t="s">
        <v>74</v>
      </c>
      <c r="B101" s="31">
        <v>2538.9</v>
      </c>
      <c r="C101" s="31">
        <f>950+950</f>
        <v>1900</v>
      </c>
      <c r="D101" s="31">
        <f>C101-B101</f>
        <v>-638.9000000000001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5" s="5" customFormat="1" ht="99.75" customHeight="1">
      <c r="A106" s="30" t="s">
        <v>46</v>
      </c>
      <c r="B106" s="48">
        <v>18405.1</v>
      </c>
      <c r="C106" s="31">
        <f>5810.38275+1451.03496+3624.08229</f>
        <v>10885.5</v>
      </c>
      <c r="D106" s="31">
        <f t="shared" si="6"/>
        <v>-7519.5999999999985</v>
      </c>
      <c r="E106" s="13"/>
    </row>
    <row r="107" spans="1:5" s="5" customFormat="1" ht="60" customHeight="1">
      <c r="A107" s="58" t="s">
        <v>78</v>
      </c>
      <c r="B107" s="50">
        <f>560-300.8</f>
        <v>259.2</v>
      </c>
      <c r="C107" s="31"/>
      <c r="D107" s="31">
        <f t="shared" si="6"/>
        <v>-259.2</v>
      </c>
      <c r="E107" s="13"/>
    </row>
    <row r="108" spans="1:5" s="5" customFormat="1" ht="205.5" customHeight="1">
      <c r="A108" s="30" t="s">
        <v>83</v>
      </c>
      <c r="B108" s="50">
        <v>500.3</v>
      </c>
      <c r="C108" s="31"/>
      <c r="D108" s="31">
        <f t="shared" si="6"/>
        <v>-500.3</v>
      </c>
      <c r="E108" s="13"/>
    </row>
    <row r="109" spans="1:5" s="5" customFormat="1" ht="53.25" customHeight="1">
      <c r="A109" s="30" t="s">
        <v>85</v>
      </c>
      <c r="B109" s="50">
        <v>265.6</v>
      </c>
      <c r="C109" s="31">
        <v>224.18632</v>
      </c>
      <c r="D109" s="31">
        <f t="shared" si="6"/>
        <v>-41.41368000000003</v>
      </c>
      <c r="E109" s="13"/>
    </row>
    <row r="110" spans="1:5" s="5" customFormat="1" ht="250.5" customHeight="1">
      <c r="A110" s="30" t="s">
        <v>86</v>
      </c>
      <c r="B110" s="50">
        <v>1239.2</v>
      </c>
      <c r="C110" s="31">
        <v>274.89689</v>
      </c>
      <c r="D110" s="31">
        <f t="shared" si="6"/>
        <v>-964.3031100000001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39.75" customHeight="1">
      <c r="A118" s="1" t="s">
        <v>28</v>
      </c>
      <c r="B118" s="47">
        <f>B119+B120+B121</f>
        <v>0</v>
      </c>
      <c r="C118" s="47">
        <f>C119+C120+C121</f>
        <v>0</v>
      </c>
      <c r="D118" s="47">
        <f>D119+D120+D121</f>
        <v>0</v>
      </c>
      <c r="E118" s="13"/>
    </row>
    <row r="119" spans="1:5" s="5" customFormat="1" ht="75" customHeight="1" hidden="1">
      <c r="A119" s="28" t="s">
        <v>89</v>
      </c>
      <c r="B119" s="51"/>
      <c r="C119" s="31"/>
      <c r="D119" s="51">
        <f>SUM(C119-B119)</f>
        <v>0</v>
      </c>
      <c r="E119" s="13"/>
    </row>
    <row r="120" spans="1:5" s="5" customFormat="1" ht="75" customHeight="1" hidden="1">
      <c r="A120" s="28" t="s">
        <v>90</v>
      </c>
      <c r="B120" s="51"/>
      <c r="C120" s="31"/>
      <c r="D120" s="51">
        <f>SUM(C120-B120)</f>
        <v>0</v>
      </c>
      <c r="E120" s="13"/>
    </row>
    <row r="121" spans="1:5" s="5" customFormat="1" ht="75" customHeight="1" hidden="1">
      <c r="A121" s="28" t="s">
        <v>91</v>
      </c>
      <c r="B121" s="51"/>
      <c r="C121" s="31"/>
      <c r="D121" s="51">
        <f>SUM(C121-B121)</f>
        <v>0</v>
      </c>
      <c r="E121" s="13"/>
    </row>
    <row r="122" spans="1:5" ht="42.75" customHeight="1">
      <c r="A122" s="35" t="s">
        <v>30</v>
      </c>
      <c r="B122" s="34"/>
      <c r="C122" s="52" t="s">
        <v>29</v>
      </c>
      <c r="D122" s="53"/>
      <c r="E122" s="12"/>
    </row>
    <row r="123" spans="1:5" ht="42.75" customHeight="1">
      <c r="A123" s="14"/>
      <c r="B123" s="14">
        <f>B17+B97</f>
        <v>165671.8</v>
      </c>
      <c r="C123" s="14">
        <f>C17+C97</f>
        <v>41254.20581999999</v>
      </c>
      <c r="D123" s="15"/>
      <c r="E123" s="16"/>
    </row>
    <row r="124" spans="1:5" ht="3.75" customHeight="1" hidden="1">
      <c r="A124" s="14"/>
      <c r="B124" s="23"/>
      <c r="C124" s="14"/>
      <c r="D124" s="15"/>
      <c r="E124" s="16"/>
    </row>
    <row r="125" ht="18.75" hidden="1">
      <c r="D125" s="17"/>
    </row>
    <row r="126" spans="1:4" ht="15.75" customHeight="1">
      <c r="A126" s="7" t="s">
        <v>88</v>
      </c>
      <c r="B126" s="21">
        <f>B22+B29+B45+B46+B48+B51+B59+B90+B100+B101+B106+B108+B110</f>
        <v>123235.20000000001</v>
      </c>
      <c r="C126" s="21">
        <f>C22+C29+C45+C46+C48+C51+C59+C90+C100+C101+C106+C108+C110</f>
        <v>34107.81165</v>
      </c>
      <c r="D126" s="21">
        <f>D22+D29+D45+D46+D48+D51+D59+D90+D100+D101+D106+D108+D110</f>
        <v>-89127.38834999996</v>
      </c>
    </row>
    <row r="127" ht="14.25" customHeight="1">
      <c r="D127" s="18"/>
    </row>
    <row r="128" ht="18.75" hidden="1">
      <c r="D128" s="17"/>
    </row>
    <row r="129" ht="18.75" hidden="1">
      <c r="D129" s="17"/>
    </row>
    <row r="130" ht="18.75" hidden="1"/>
    <row r="131" ht="18.75" hidden="1"/>
    <row r="132" ht="18.75" hidden="1"/>
    <row r="133" spans="1:3" ht="18.75" hidden="1">
      <c r="A133" s="17"/>
      <c r="B133" s="24"/>
      <c r="C133" s="17"/>
    </row>
    <row r="134" ht="18.75" hidden="1">
      <c r="A134" s="7" t="s">
        <v>2</v>
      </c>
    </row>
    <row r="135" ht="18.75">
      <c r="B135" s="14"/>
    </row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2022-06-10T12:06:08Z</cp:lastPrinted>
  <dcterms:created xsi:type="dcterms:W3CDTF">2007-10-22T09:23:55Z</dcterms:created>
  <dcterms:modified xsi:type="dcterms:W3CDTF">2022-07-08T07:17:19Z</dcterms:modified>
  <cp:category/>
  <cp:version/>
  <cp:contentType/>
  <cp:contentStatus/>
</cp:coreProperties>
</file>