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BUDGET1\Documents\ФСР за 2025 год\"/>
    </mc:Choice>
  </mc:AlternateContent>
  <bookViews>
    <workbookView xWindow="480" yWindow="390" windowWidth="11115" windowHeight="5385"/>
  </bookViews>
  <sheets>
    <sheet name="2025 год" sheetId="1" r:id="rId1"/>
  </sheets>
  <definedNames>
    <definedName name="_xlnm.Print_Titles" localSheetId="0">'2025 год'!$11:$15</definedName>
    <definedName name="_xlnm.Print_Area" localSheetId="0">'2025 год'!$A$1:$D$128</definedName>
  </definedNames>
  <calcPr calcId="152511"/>
</workbook>
</file>

<file path=xl/calcChain.xml><?xml version="1.0" encoding="utf-8"?>
<calcChain xmlns="http://schemas.openxmlformats.org/spreadsheetml/2006/main">
  <c r="C96" i="1" l="1"/>
  <c r="C103" i="1"/>
  <c r="C97" i="1"/>
  <c r="B96" i="1"/>
  <c r="C51" i="1"/>
  <c r="B51" i="1"/>
  <c r="C49" i="1"/>
  <c r="C29" i="1"/>
  <c r="C28" i="1"/>
  <c r="C26" i="1"/>
  <c r="C25" i="1"/>
  <c r="C23" i="1"/>
  <c r="B46" i="1" l="1"/>
  <c r="C83" i="1" l="1"/>
  <c r="B83" i="1"/>
  <c r="D52" i="1"/>
  <c r="B56" i="1"/>
  <c r="C56" i="1"/>
  <c r="D57" i="1"/>
  <c r="D58" i="1"/>
  <c r="D59" i="1"/>
  <c r="D60" i="1"/>
  <c r="D61" i="1"/>
  <c r="D62" i="1"/>
  <c r="D63" i="1"/>
  <c r="D64" i="1"/>
  <c r="D65" i="1"/>
  <c r="D66" i="1"/>
  <c r="D67" i="1"/>
  <c r="B68" i="1"/>
  <c r="B54" i="1" s="1"/>
  <c r="C68" i="1"/>
  <c r="C54" i="1" s="1"/>
  <c r="D69" i="1"/>
  <c r="D70" i="1"/>
  <c r="D71" i="1"/>
  <c r="D72" i="1"/>
  <c r="D73" i="1"/>
  <c r="D74" i="1"/>
  <c r="D75" i="1"/>
  <c r="D76" i="1"/>
  <c r="D77" i="1"/>
  <c r="D78" i="1"/>
  <c r="D79" i="1"/>
  <c r="B80" i="1"/>
  <c r="C80" i="1"/>
  <c r="D81" i="1"/>
  <c r="D82" i="1"/>
  <c r="C40" i="1"/>
  <c r="B40" i="1"/>
  <c r="D121" i="1"/>
  <c r="D123" i="1"/>
  <c r="D122" i="1"/>
  <c r="D68" i="1" l="1"/>
  <c r="D54" i="1" s="1"/>
  <c r="D56" i="1"/>
  <c r="D80" i="1"/>
  <c r="B95" i="1"/>
  <c r="C95" i="1"/>
  <c r="B22" i="1"/>
  <c r="D29" i="1"/>
  <c r="D28" i="1"/>
  <c r="C22" i="1" l="1"/>
  <c r="F96" i="1" l="1"/>
  <c r="D26" i="1"/>
  <c r="D103" i="1"/>
  <c r="D23" i="1"/>
  <c r="D49" i="1"/>
  <c r="C30" i="1"/>
  <c r="B30" i="1"/>
  <c r="G95" i="1"/>
  <c r="D98" i="1"/>
  <c r="D45" i="1"/>
  <c r="D120" i="1"/>
  <c r="D88" i="1"/>
  <c r="D119" i="1"/>
  <c r="D118" i="1"/>
  <c r="D117" i="1"/>
  <c r="D116" i="1"/>
  <c r="D115" i="1"/>
  <c r="C124" i="1"/>
  <c r="C94" i="1" s="1"/>
  <c r="B124" i="1"/>
  <c r="D127" i="1"/>
  <c r="D47" i="1"/>
  <c r="H23" i="1"/>
  <c r="D44" i="1"/>
  <c r="B48" i="1"/>
  <c r="D106" i="1"/>
  <c r="D107" i="1"/>
  <c r="D113" i="1"/>
  <c r="D114" i="1"/>
  <c r="D46" i="1"/>
  <c r="D108" i="1"/>
  <c r="D33" i="1"/>
  <c r="D110" i="1"/>
  <c r="D111" i="1"/>
  <c r="D109" i="1"/>
  <c r="D50" i="1"/>
  <c r="D27" i="1"/>
  <c r="D85" i="1"/>
  <c r="D112" i="1"/>
  <c r="D125" i="1"/>
  <c r="D42" i="1"/>
  <c r="D99" i="1"/>
  <c r="D126" i="1"/>
  <c r="D41" i="1"/>
  <c r="D102" i="1"/>
  <c r="D105" i="1"/>
  <c r="D36" i="1"/>
  <c r="D39" i="1"/>
  <c r="D38" i="1"/>
  <c r="D100" i="1"/>
  <c r="D37" i="1"/>
  <c r="B91" i="1"/>
  <c r="D86" i="1"/>
  <c r="D31" i="1"/>
  <c r="C91" i="1"/>
  <c r="D93" i="1"/>
  <c r="D90" i="1"/>
  <c r="D92" i="1"/>
  <c r="D101" i="1"/>
  <c r="D89" i="1"/>
  <c r="B87" i="1"/>
  <c r="D84" i="1"/>
  <c r="D104" i="1"/>
  <c r="D35" i="1"/>
  <c r="D97" i="1"/>
  <c r="C87" i="1"/>
  <c r="F95" i="1"/>
  <c r="D25" i="1"/>
  <c r="C48" i="1"/>
  <c r="D43" i="1"/>
  <c r="D32" i="1"/>
  <c r="D24" i="1"/>
  <c r="C132" i="1" l="1"/>
  <c r="B132" i="1"/>
  <c r="D91" i="1"/>
  <c r="D40" i="1"/>
  <c r="D83" i="1"/>
  <c r="D51" i="1"/>
  <c r="D124" i="1"/>
  <c r="D22" i="1"/>
  <c r="B94" i="1"/>
  <c r="D87" i="1"/>
  <c r="D34" i="1"/>
  <c r="D30" i="1" s="1"/>
  <c r="G23" i="1"/>
  <c r="H95" i="1"/>
  <c r="D48" i="1"/>
  <c r="C20" i="1"/>
  <c r="D96" i="1"/>
  <c r="B20" i="1" l="1"/>
  <c r="B17" i="1" s="1"/>
  <c r="D132" i="1"/>
  <c r="D95" i="1"/>
  <c r="D94" i="1" s="1"/>
  <c r="I18" i="1"/>
  <c r="C17" i="1"/>
  <c r="H24" i="1" s="1"/>
  <c r="H22" i="1" s="1"/>
  <c r="H18" i="1"/>
  <c r="B129" i="1"/>
  <c r="D20" i="1"/>
  <c r="D17" i="1" s="1"/>
  <c r="G16" i="1" l="1"/>
  <c r="G24" i="1"/>
  <c r="G22" i="1" s="1"/>
  <c r="F18" i="1"/>
  <c r="C129" i="1"/>
</calcChain>
</file>

<file path=xl/sharedStrings.xml><?xml version="1.0" encoding="utf-8"?>
<sst xmlns="http://schemas.openxmlformats.org/spreadsheetml/2006/main" count="105" uniqueCount="97">
  <si>
    <t>Наименование муниципальных образований</t>
  </si>
  <si>
    <t>I.Муниципальный район</t>
  </si>
  <si>
    <t>.</t>
  </si>
  <si>
    <t>тыс. рублей</t>
  </si>
  <si>
    <t>Консолидированных бюджет -всего</t>
  </si>
  <si>
    <t>в том числе:</t>
  </si>
  <si>
    <t>Отклонение   (+,   -)</t>
  </si>
  <si>
    <t>в том числе по бюджетам  :</t>
  </si>
  <si>
    <t xml:space="preserve">       из них: капремонт , строительство</t>
  </si>
  <si>
    <t xml:space="preserve">           из них: капремонт , строительство</t>
  </si>
  <si>
    <t xml:space="preserve">         из них: капремонт , строительство</t>
  </si>
  <si>
    <t>II. Иные межбюджетные трансферты областного бюджета-всего</t>
  </si>
  <si>
    <t>1.Фонд софинансирования расходов областного бюджета</t>
  </si>
  <si>
    <t>Администрация Орловского района</t>
  </si>
  <si>
    <t>Управление культуры и спорта</t>
  </si>
  <si>
    <t>1.Волочаевское с/п</t>
  </si>
  <si>
    <t>2.Донское с/п</t>
  </si>
  <si>
    <t>3.Каменно-Балковкое с/п</t>
  </si>
  <si>
    <t>4.Камышевское с/п</t>
  </si>
  <si>
    <t>5.Красноармейское с/п</t>
  </si>
  <si>
    <t>6.Курганенское с/п</t>
  </si>
  <si>
    <t>7Луганское с/п</t>
  </si>
  <si>
    <t>8.Майорское с/п</t>
  </si>
  <si>
    <t>10.Островянское с/п</t>
  </si>
  <si>
    <t>11.Пролетарское с/п</t>
  </si>
  <si>
    <t>Управление образования Орловского района</t>
  </si>
  <si>
    <t>1.Муниципальный район</t>
  </si>
  <si>
    <t>2.Иные межбюджетные трансферты по сельским поселениям -всего</t>
  </si>
  <si>
    <t>Е.А.Лячина</t>
  </si>
  <si>
    <t>Заведующий финансовым отделом Администрации Орловского района</t>
  </si>
  <si>
    <t xml:space="preserve">Переселение граждан </t>
  </si>
  <si>
    <t>Орловское с/п    10 03 06 3 0073160</t>
  </si>
  <si>
    <t>Орловское с/п    05 01  06 3 0073160</t>
  </si>
  <si>
    <t xml:space="preserve"> в т.ч. Каменно-Балковское с/п газификация</t>
  </si>
  <si>
    <t>Управление социальной защиты населения Орловского района</t>
  </si>
  <si>
    <t>Целевые</t>
  </si>
  <si>
    <t>Прочие</t>
  </si>
  <si>
    <t>1.Субсидия на финансовое обеспечение деятельности мобильных бригад, осуществляющих доставку лиц старше 65 лет, проживающих в сельской местности, в медицинские организации</t>
  </si>
  <si>
    <t>финансовый отдел Администрации Орловского района</t>
  </si>
  <si>
    <t>Субсидия на реализацию мероприятий по формированию современной городской среды в части благоустройства общественных территорий</t>
  </si>
  <si>
    <t>6. Субсидия на государственную поддержку отрасли культуры (гос.поддержка лучших работников  сельских учреждений культуры)</t>
  </si>
  <si>
    <t>1.Орловское с/п</t>
  </si>
  <si>
    <t xml:space="preserve">Красноармейское с/п </t>
  </si>
  <si>
    <t>2.Субсидия на приобретение компьютерной техники</t>
  </si>
  <si>
    <t>1.Красноармейское с/п</t>
  </si>
  <si>
    <t>Субсидия на реализацию инициативных проектов в рамках подпрограммы «Развитие культуры» государственной программы Ростовской области «Развитие культуры и туризма»</t>
  </si>
  <si>
    <t>1.Субсидия на комплектование книжных фондов библиотек муниципальных образований</t>
  </si>
  <si>
    <t>Государственная поддержка отрасли культуры</t>
  </si>
  <si>
    <t>2.Орловское с/п</t>
  </si>
  <si>
    <t>2.Островянское с/п</t>
  </si>
  <si>
    <t>10.Субсидия за счет средств резервного фонда Правительства Ростовской области (пруды накопители)</t>
  </si>
  <si>
    <t>Субсидия на реализацию мероприятий по формированию современной городской среды в части благоустройства общественных территорий (Красноармейское с/п)</t>
  </si>
  <si>
    <t>Соц.сфера</t>
  </si>
  <si>
    <r>
      <t xml:space="preserve">Иные межбюджетные трансферты </t>
    </r>
    <r>
      <rPr>
        <sz val="14"/>
        <color indexed="10"/>
        <rFont val="Times New Roman"/>
        <family val="1"/>
        <charset val="204"/>
      </rPr>
      <t>за счет средств Резервного фонда Правительства</t>
    </r>
    <r>
      <rPr>
        <sz val="14"/>
        <rFont val="Times New Roman"/>
        <family val="1"/>
        <charset val="204"/>
      </rPr>
      <t xml:space="preserve"> (Донское сп укрепление МБТ)</t>
    </r>
  </si>
  <si>
    <t>Иные межбюджетные трансферты за счет средств Резервного фонда Правительства (Волочаевское творческие люди)</t>
  </si>
  <si>
    <t>Иные межбюджетные трансферты за счет средств Резервного фонда Правительства (Островянское творческие люди)</t>
  </si>
  <si>
    <r>
      <rPr>
        <b/>
        <sz val="14"/>
        <rFont val="Times New Roman"/>
        <family val="1"/>
        <charset val="204"/>
      </rPr>
      <t>902 0113 99 9 0055490 360 321</t>
    </r>
    <r>
      <rPr>
        <sz val="14"/>
        <rFont val="Times New Roman"/>
        <family val="1"/>
        <charset val="204"/>
      </rPr>
      <t xml:space="preserve"> Расходы за счет дотаций (грантов)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t>
    </r>
  </si>
  <si>
    <r>
      <rPr>
        <b/>
        <sz val="14"/>
        <rFont val="Times New Roman"/>
        <family val="1"/>
        <charset val="204"/>
      </rPr>
      <t>904 0113 99 9 0055490 360 321</t>
    </r>
    <r>
      <rPr>
        <sz val="14"/>
        <rFont val="Times New Roman"/>
        <family val="1"/>
        <charset val="204"/>
      </rPr>
      <t xml:space="preserve"> Расходы за счет дотаций (грантов)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t>
    </r>
  </si>
  <si>
    <r>
      <rPr>
        <b/>
        <sz val="14"/>
        <rFont val="Times New Roman"/>
        <family val="1"/>
        <charset val="204"/>
      </rPr>
      <t>906 0113 99 9 0055490 360 321</t>
    </r>
    <r>
      <rPr>
        <sz val="14"/>
        <rFont val="Times New Roman"/>
        <family val="1"/>
        <charset val="204"/>
      </rPr>
      <t xml:space="preserve"> Расходы за счет дотаций (грантов)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t>
    </r>
  </si>
  <si>
    <r>
      <rPr>
        <b/>
        <sz val="14"/>
        <rFont val="Times New Roman"/>
        <family val="1"/>
        <charset val="204"/>
      </rPr>
      <t>907 0113 99 9 0055490 360 321</t>
    </r>
    <r>
      <rPr>
        <sz val="14"/>
        <rFont val="Times New Roman"/>
        <family val="1"/>
        <charset val="204"/>
      </rPr>
      <t xml:space="preserve"> Расходы за счет дотаций (грантов)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t>
    </r>
  </si>
  <si>
    <r>
      <rPr>
        <b/>
        <sz val="14"/>
        <rFont val="Times New Roman"/>
        <family val="1"/>
        <charset val="204"/>
      </rPr>
      <t>914 0113 99 9 0055490 360 321</t>
    </r>
    <r>
      <rPr>
        <sz val="14"/>
        <rFont val="Times New Roman"/>
        <family val="1"/>
        <charset val="204"/>
      </rPr>
      <t xml:space="preserve"> Расходы за счет дотаций (грантов)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t>
    </r>
  </si>
  <si>
    <t>2.Субсидии ФСР по сельским поселениям -всего</t>
  </si>
  <si>
    <t>1. Пролетарское с/п</t>
  </si>
  <si>
    <t>4.Субсидии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</si>
  <si>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Островянское с/п</t>
  </si>
  <si>
    <t>5.Субсидия на реализацию инициативных проектов</t>
  </si>
  <si>
    <t>3.Субсидия на приобретение основных средств для муниципальных учреждений культуры</t>
  </si>
  <si>
    <r>
      <t xml:space="preserve">906 0801 10 1 0071370 612 </t>
    </r>
    <r>
      <rPr>
        <sz val="14"/>
        <rFont val="Times New Roman"/>
        <family val="1"/>
        <charset val="204"/>
      </rPr>
      <t>Иные межбюджетные трансферты на создание модельных муниципальных библиотек</t>
    </r>
  </si>
  <si>
    <r>
      <t xml:space="preserve">906 0703 99 1 0071180 622 </t>
    </r>
    <r>
      <rPr>
        <sz val="14"/>
        <rFont val="Times New Roman"/>
        <family val="1"/>
        <charset val="204"/>
      </rPr>
      <t>Иные межбюджетные трансферты за счет средств резервного фонда Правительства Ростовской области</t>
    </r>
  </si>
  <si>
    <r>
      <t xml:space="preserve">906 0801 99 1 0071180 612 </t>
    </r>
    <r>
      <rPr>
        <sz val="14"/>
        <rFont val="Times New Roman"/>
        <family val="1"/>
        <charset val="204"/>
      </rPr>
      <t>Иные межбюджетные трансферты за счет средств резервного фонда Правительства Ростовской области</t>
    </r>
  </si>
  <si>
    <r>
      <rPr>
        <b/>
        <sz val="14"/>
        <rFont val="Times New Roman"/>
        <family val="1"/>
        <charset val="204"/>
      </rPr>
      <t xml:space="preserve">907 0702 02 1 0075300 612 </t>
    </r>
    <r>
      <rPr>
        <sz val="14"/>
        <rFont val="Times New Roman"/>
        <family val="1"/>
        <charset val="204"/>
      </rPr>
      <t>Иные межбюджетные трансферты на приобретение программного обеспечения и проведение аттестации объектов информатизации для подключения пунктов проведения государственной итоговой аттестации по образовательным программам среднего общего образования к защищенной сети передачи данных</t>
    </r>
  </si>
  <si>
    <t>Выделено на 2025 год</t>
  </si>
  <si>
    <t xml:space="preserve">1.Субсидии бюджетам муниципальных районов на оснащение предметных кабинетов общеобразовательных организаций средствами обучения и воспитания                </t>
  </si>
  <si>
    <t>3.Субсидии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</si>
  <si>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5.Субсидии бюджетам муниципальных районов на на организацию бесплатного горячего питания детей из многодетных семей, обучающихся по очной форме обучения по программам основного общего, среднего общего образования в муниципальных образовательных организациях</t>
  </si>
  <si>
    <t>6.Субсидии бюджетам муниципальных районов на  на организацию бесплатного горячего питания детей участников специальной военной операции, а также детей, находящихся под опекой (попечительством) участников специальной военной  операции, обучающихся по очной форме обучения по программам основного общего, среднего общего образования в муниципальных образовательных организациях</t>
  </si>
  <si>
    <t>1.Cубсидии на ремонт и содержание автомобильных дорог общего пользования местного значения</t>
  </si>
  <si>
    <t>2.Субсидия на обеспечение жильем молодых семей  в Ростовской области</t>
  </si>
  <si>
    <t>3.Субсидия на реализацию принципа экстерриториальности при предоставлении государственных и муниципальных услуг</t>
  </si>
  <si>
    <t>4.Субсидия на организацию предоставления областных услуг на базе МФЦ предоставления государственных и муниципальных услуг</t>
  </si>
  <si>
    <t>5.Субсидия на софинансирование муниципальных программ по работе с молодежью</t>
  </si>
  <si>
    <t xml:space="preserve"> 6.Субсидии на реализацию программ формирования современной городской среды (Реализация мероприятия по благоустройству общественных территорий (набережные, центральные площади, парки идр.) и иные мероприятия, предусмотренные государственными (муниципальными) программами формирования современной городской среды)</t>
  </si>
  <si>
    <t>3.Государственная поддержка отрасли культуры (Проведены мероприятия по комплектованию книжных фондов библиотек муниципальных образований и государственных общедоступных библиотек субъектов Российской Федерации)</t>
  </si>
  <si>
    <t>2.Государственная поддержка отрасли культуры (Лучшим работникам сельских учреждений культуры предоставлено денежное поощрение)</t>
  </si>
  <si>
    <t xml:space="preserve">1.Донское с/п </t>
  </si>
  <si>
    <t>2.Луганское с/п</t>
  </si>
  <si>
    <t>3.Майорское с/п</t>
  </si>
  <si>
    <t>Субсидия на обеспечение первичных мер пожарной безопасности на территории поселений Орловского района</t>
  </si>
  <si>
    <t xml:space="preserve">1.Иные трансферты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 предусмотренных договорами                                               </t>
  </si>
  <si>
    <t>2.Иные трансферты на на ежемесячное денежное вознаграждение за классное руководство педагогическим работникам муниципальных общеобразовательных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</si>
  <si>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3.Иные 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</si>
  <si>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2.Субсидия на организацию отдыха детей в каникулярное время</t>
  </si>
  <si>
    <t>Сведения о  средствах субсидий областного бюджета, выделенных  Орловскому району для софинансирования расходных обязательств, возникающих при выполнении полномочий органов местного самоуправления по вопросам местного значения Орловского района, а также  о выделении иных межбюджетных трансфертов из областного бюджета                                                                                                                                                                                                                                                                    на 01 июля 2025 года</t>
  </si>
  <si>
    <t>Поступило на 01.07.2025 года</t>
  </si>
  <si>
    <t xml:space="preserve">1.Орловское с/п </t>
  </si>
  <si>
    <t>Субсидии на приобретение детского игрового оборудования, спортивного оборудования, малых архитектурных форм для последующей установки, а также на приобретение материалов резинового покрытия для дальнейшей укладки на детских площадках</t>
  </si>
  <si>
    <t>4. Иные межбюджетные трансферты на поощрение органов местного самоуправления муниципальных районов и городских округов за развитие доходной базы, исходя из дополнительно поступивших в областной бюджет доходов от реализуемых на территориях муниципальных образований проектов, и с учетом достижения целей, показателей национальных, федеральных и региональных проектов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</si>
</sst>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
    <numFmt numFmtId="166" formatCode="#,##0.000"/>
    <numFmt numFmtId="167" formatCode="0.00000"/>
    <numFmt numFmtId="168" formatCode="#,##0.00000"/>
    <numFmt numFmtId="169" formatCode="?"/>
  </numFmts>
  <fonts count="12" x14ac:knownFonts="1">
    <font>
      <sz val="10"/>
      <name val="Arial Cyr"/>
      <charset val="204"/>
    </font>
    <font>
      <sz val="10"/>
      <name val="Arial"/>
      <family val="2"/>
      <charset val="204"/>
    </font>
    <font>
      <sz val="8"/>
      <name val="Arial"/>
      <family val="2"/>
      <charset val="204"/>
    </font>
    <font>
      <b/>
      <sz val="14"/>
      <name val="Times New Roman"/>
      <family val="1"/>
      <charset val="204"/>
    </font>
    <font>
      <sz val="14"/>
      <name val="Times New Roman"/>
      <family val="1"/>
      <charset val="204"/>
    </font>
    <font>
      <sz val="14"/>
      <name val="Times New Roman"/>
      <family val="1"/>
    </font>
    <font>
      <sz val="14"/>
      <name val="Times New Roman Cyr"/>
      <family val="1"/>
      <charset val="204"/>
    </font>
    <font>
      <i/>
      <sz val="14"/>
      <name val="Times New Roman"/>
      <family val="1"/>
      <charset val="204"/>
    </font>
    <font>
      <b/>
      <sz val="14"/>
      <name val="Times New Roman"/>
      <family val="1"/>
    </font>
    <font>
      <sz val="12"/>
      <name val="Times New Roman"/>
      <family val="1"/>
      <charset val="204"/>
    </font>
    <font>
      <sz val="14"/>
      <color indexed="10"/>
      <name val="Times New Roman"/>
      <family val="1"/>
      <charset val="204"/>
    </font>
    <font>
      <sz val="14"/>
      <color rgb="FFFF0000"/>
      <name val="Times New Roman"/>
      <family val="1"/>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0" fontId="1" fillId="0" borderId="0"/>
    <xf numFmtId="0" fontId="1" fillId="0" borderId="0"/>
  </cellStyleXfs>
  <cellXfs count="76">
    <xf numFmtId="0" fontId="0" fillId="0" borderId="0" xfId="0"/>
    <xf numFmtId="164" fontId="3" fillId="0" borderId="1" xfId="2" applyNumberFormat="1" applyFont="1" applyFill="1" applyBorder="1" applyAlignment="1">
      <alignment horizontal="left" vertical="top" wrapText="1"/>
    </xf>
    <xf numFmtId="0" fontId="3" fillId="0" borderId="1" xfId="2" applyNumberFormat="1" applyFont="1" applyFill="1" applyBorder="1" applyAlignment="1">
      <alignment horizontal="center" vertical="center" wrapText="1"/>
    </xf>
    <xf numFmtId="164" fontId="4" fillId="0" borderId="1" xfId="2" applyNumberFormat="1" applyFont="1" applyFill="1" applyBorder="1" applyAlignment="1">
      <alignment horizontal="left" vertical="top" wrapText="1"/>
    </xf>
    <xf numFmtId="0" fontId="4" fillId="0" borderId="1" xfId="2" applyNumberFormat="1" applyFont="1" applyFill="1" applyBorder="1" applyAlignment="1">
      <alignment horizontal="center" vertical="center" wrapText="1"/>
    </xf>
    <xf numFmtId="0" fontId="3" fillId="0" borderId="0" xfId="2" applyFont="1" applyBorder="1" applyAlignment="1">
      <alignment vertical="top" wrapText="1"/>
    </xf>
    <xf numFmtId="0" fontId="5" fillId="0" borderId="0" xfId="2" applyFont="1" applyBorder="1" applyAlignment="1">
      <alignment vertical="top" wrapText="1"/>
    </xf>
    <xf numFmtId="0" fontId="5" fillId="0" borderId="0" xfId="2" applyFont="1" applyFill="1" applyBorder="1" applyAlignment="1">
      <alignment horizontal="left" vertical="top" wrapText="1"/>
    </xf>
    <xf numFmtId="0" fontId="6" fillId="0" borderId="0" xfId="2" applyFont="1" applyFill="1" applyAlignment="1">
      <alignment horizontal="right" wrapText="1"/>
    </xf>
    <xf numFmtId="0" fontId="5" fillId="0" borderId="0" xfId="2" applyFont="1" applyBorder="1" applyAlignment="1">
      <alignment horizontal="left" vertical="top" wrapText="1"/>
    </xf>
    <xf numFmtId="0" fontId="5" fillId="0" borderId="0" xfId="2" applyFont="1" applyBorder="1" applyAlignment="1">
      <alignment horizontal="right" vertical="top" wrapText="1"/>
    </xf>
    <xf numFmtId="0" fontId="5" fillId="0" borderId="0" xfId="2" applyFont="1" applyBorder="1" applyAlignment="1">
      <alignment horizontal="center" vertical="top" wrapText="1"/>
    </xf>
    <xf numFmtId="0" fontId="5" fillId="0" borderId="0" xfId="2" applyFont="1" applyFill="1" applyBorder="1" applyAlignment="1">
      <alignment vertical="top" wrapText="1"/>
    </xf>
    <xf numFmtId="0" fontId="3" fillId="0" borderId="0" xfId="2" applyFont="1" applyFill="1" applyBorder="1" applyAlignment="1">
      <alignment vertical="top" wrapText="1"/>
    </xf>
    <xf numFmtId="164" fontId="3" fillId="0" borderId="0" xfId="2" applyNumberFormat="1" applyFont="1" applyFill="1" applyBorder="1" applyAlignment="1">
      <alignment horizontal="left" vertical="top" wrapText="1"/>
    </xf>
    <xf numFmtId="164" fontId="3" fillId="0" borderId="0" xfId="2" applyNumberFormat="1" applyFont="1" applyBorder="1" applyAlignment="1">
      <alignment vertical="center" wrapText="1"/>
    </xf>
    <xf numFmtId="0" fontId="7" fillId="0" borderId="0" xfId="2" applyFont="1" applyBorder="1" applyAlignment="1">
      <alignment vertical="top" wrapText="1"/>
    </xf>
    <xf numFmtId="0" fontId="8" fillId="0" borderId="0" xfId="2" applyFont="1" applyFill="1" applyBorder="1" applyAlignment="1">
      <alignment vertical="top" wrapText="1"/>
    </xf>
    <xf numFmtId="0" fontId="8" fillId="0" borderId="0" xfId="2" applyFont="1" applyBorder="1" applyAlignment="1">
      <alignment vertical="top" wrapText="1"/>
    </xf>
    <xf numFmtId="0" fontId="3" fillId="0" borderId="1" xfId="0" applyFont="1" applyBorder="1" applyAlignment="1">
      <alignment vertical="top" wrapText="1"/>
    </xf>
    <xf numFmtId="0" fontId="4" fillId="0" borderId="1" xfId="0" applyFont="1" applyBorder="1" applyAlignment="1">
      <alignment vertical="top" wrapText="1"/>
    </xf>
    <xf numFmtId="2" fontId="5" fillId="0" borderId="0" xfId="2" applyNumberFormat="1" applyFont="1" applyFill="1" applyBorder="1" applyAlignment="1">
      <alignment horizontal="left" vertical="top" wrapText="1"/>
    </xf>
    <xf numFmtId="2" fontId="5" fillId="0" borderId="0" xfId="2" applyNumberFormat="1" applyFont="1" applyBorder="1" applyAlignment="1">
      <alignment horizontal="left" vertical="top" wrapText="1"/>
    </xf>
    <xf numFmtId="2" fontId="3" fillId="0" borderId="0" xfId="2" applyNumberFormat="1" applyFont="1" applyFill="1" applyBorder="1" applyAlignment="1">
      <alignment horizontal="left" vertical="top" wrapText="1"/>
    </xf>
    <xf numFmtId="2" fontId="8" fillId="0" borderId="0" xfId="2" applyNumberFormat="1" applyFont="1" applyFill="1" applyBorder="1" applyAlignment="1">
      <alignment vertical="top" wrapText="1"/>
    </xf>
    <xf numFmtId="1" fontId="4" fillId="0" borderId="1" xfId="2" applyNumberFormat="1" applyFont="1" applyFill="1" applyBorder="1" applyAlignment="1">
      <alignment horizontal="center" vertical="center" wrapText="1"/>
    </xf>
    <xf numFmtId="164" fontId="3" fillId="2" borderId="1" xfId="2" applyNumberFormat="1" applyFont="1" applyFill="1" applyBorder="1" applyAlignment="1">
      <alignment horizontal="left" vertical="top" wrapText="1"/>
    </xf>
    <xf numFmtId="0" fontId="4" fillId="2" borderId="1" xfId="0" applyFont="1" applyFill="1" applyBorder="1" applyAlignment="1">
      <alignment horizontal="left" vertical="top" wrapText="1"/>
    </xf>
    <xf numFmtId="0" fontId="4" fillId="0" borderId="1" xfId="0" applyFont="1" applyBorder="1" applyAlignment="1">
      <alignment wrapText="1"/>
    </xf>
    <xf numFmtId="49" fontId="4" fillId="0" borderId="1" xfId="2" applyNumberFormat="1" applyFont="1" applyFill="1" applyBorder="1" applyAlignment="1">
      <alignment horizontal="left" vertical="top" wrapText="1"/>
    </xf>
    <xf numFmtId="0" fontId="4" fillId="0" borderId="1" xfId="0" applyNumberFormat="1" applyFont="1" applyBorder="1" applyAlignment="1">
      <alignment wrapText="1"/>
    </xf>
    <xf numFmtId="164" fontId="4" fillId="0" borderId="1" xfId="2" applyNumberFormat="1" applyFont="1" applyFill="1" applyBorder="1" applyAlignment="1">
      <alignment horizontal="center" vertical="center" wrapText="1"/>
    </xf>
    <xf numFmtId="2" fontId="4" fillId="0" borderId="1" xfId="2" applyNumberFormat="1" applyFont="1" applyFill="1" applyBorder="1" applyAlignment="1">
      <alignment horizontal="center" vertical="center" wrapText="1"/>
    </xf>
    <xf numFmtId="167" fontId="4" fillId="0" borderId="1" xfId="2" applyNumberFormat="1" applyFont="1" applyFill="1" applyBorder="1" applyAlignment="1">
      <alignment horizontal="center" vertical="center" wrapText="1"/>
    </xf>
    <xf numFmtId="2" fontId="3" fillId="0" borderId="0" xfId="2" applyNumberFormat="1" applyFont="1" applyFill="1" applyBorder="1" applyAlignment="1">
      <alignment horizontal="center" wrapText="1"/>
    </xf>
    <xf numFmtId="164" fontId="3" fillId="0" borderId="0" xfId="2" applyNumberFormat="1" applyFont="1" applyFill="1" applyBorder="1" applyAlignment="1">
      <alignment horizontal="left" wrapText="1"/>
    </xf>
    <xf numFmtId="164" fontId="4" fillId="2" borderId="1" xfId="2" applyNumberFormat="1" applyFont="1" applyFill="1" applyBorder="1" applyAlignment="1">
      <alignment horizontal="left" vertical="top" wrapText="1"/>
    </xf>
    <xf numFmtId="165" fontId="9" fillId="0" borderId="0" xfId="0" applyNumberFormat="1" applyFont="1" applyBorder="1" applyAlignment="1">
      <alignment vertical="center" wrapText="1"/>
    </xf>
    <xf numFmtId="168" fontId="5" fillId="0" borderId="0" xfId="2" applyNumberFormat="1" applyFont="1" applyFill="1" applyBorder="1" applyAlignment="1">
      <alignment vertical="top" wrapText="1"/>
    </xf>
    <xf numFmtId="4" fontId="5" fillId="0" borderId="0" xfId="2" applyNumberFormat="1" applyFont="1" applyBorder="1" applyAlignment="1">
      <alignment vertical="top" wrapText="1"/>
    </xf>
    <xf numFmtId="169" fontId="4" fillId="0" borderId="1" xfId="1" applyNumberFormat="1" applyFont="1" applyFill="1" applyBorder="1" applyAlignment="1">
      <alignment horizontal="left" vertical="center" wrapText="1"/>
    </xf>
    <xf numFmtId="168" fontId="5" fillId="0" borderId="0" xfId="2" applyNumberFormat="1" applyFont="1" applyBorder="1" applyAlignment="1">
      <alignment vertical="top" wrapText="1"/>
    </xf>
    <xf numFmtId="164" fontId="3" fillId="0" borderId="0" xfId="2" applyNumberFormat="1" applyFont="1" applyFill="1" applyBorder="1" applyAlignment="1">
      <alignment vertical="top" wrapText="1"/>
    </xf>
    <xf numFmtId="168" fontId="3" fillId="0" borderId="0" xfId="2" applyNumberFormat="1" applyFont="1" applyFill="1" applyBorder="1" applyAlignment="1">
      <alignment vertical="top" wrapText="1"/>
    </xf>
    <xf numFmtId="0" fontId="4" fillId="0" borderId="1" xfId="0" applyFont="1" applyBorder="1" applyAlignment="1">
      <alignment horizontal="left" vertical="top" wrapText="1"/>
    </xf>
    <xf numFmtId="169" fontId="3" fillId="0" borderId="1" xfId="1" applyNumberFormat="1" applyFont="1" applyFill="1" applyBorder="1" applyAlignment="1">
      <alignment horizontal="left" vertical="center" wrapText="1"/>
    </xf>
    <xf numFmtId="164" fontId="3" fillId="0" borderId="1" xfId="2"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166" fontId="4" fillId="0" borderId="1" xfId="0" applyNumberFormat="1" applyFont="1" applyFill="1" applyBorder="1" applyAlignment="1">
      <alignment horizontal="center" vertical="center" wrapText="1"/>
    </xf>
    <xf numFmtId="4" fontId="4" fillId="0" borderId="1" xfId="2" applyNumberFormat="1" applyFont="1" applyFill="1" applyBorder="1" applyAlignment="1">
      <alignment horizontal="center" vertical="center" wrapText="1"/>
    </xf>
    <xf numFmtId="0" fontId="4" fillId="0" borderId="1" xfId="0" applyFont="1" applyFill="1" applyBorder="1" applyAlignment="1">
      <alignment horizontal="left" vertical="top" wrapText="1"/>
    </xf>
    <xf numFmtId="164" fontId="9" fillId="0" borderId="1" xfId="0" applyNumberFormat="1" applyFont="1" applyFill="1" applyBorder="1" applyAlignment="1">
      <alignment horizontal="center" vertical="center" wrapText="1"/>
    </xf>
    <xf numFmtId="164" fontId="3" fillId="0" borderId="0" xfId="2" applyNumberFormat="1" applyFont="1" applyBorder="1" applyAlignment="1">
      <alignment vertical="top" wrapText="1"/>
    </xf>
    <xf numFmtId="0" fontId="4" fillId="0" borderId="1" xfId="0" applyNumberFormat="1" applyFont="1" applyBorder="1" applyAlignment="1">
      <alignment vertical="top" wrapText="1"/>
    </xf>
    <xf numFmtId="164" fontId="5" fillId="0" borderId="0" xfId="2" applyNumberFormat="1" applyFont="1" applyFill="1" applyBorder="1" applyAlignment="1">
      <alignment vertical="top" wrapText="1"/>
    </xf>
    <xf numFmtId="0" fontId="11" fillId="0" borderId="0" xfId="2" applyFont="1" applyFill="1" applyBorder="1" applyAlignment="1">
      <alignment vertical="top" wrapText="1"/>
    </xf>
    <xf numFmtId="168" fontId="3" fillId="0" borderId="0" xfId="2" applyNumberFormat="1" applyFont="1" applyBorder="1" applyAlignment="1">
      <alignment vertical="top" wrapText="1"/>
    </xf>
    <xf numFmtId="0" fontId="3" fillId="0" borderId="1" xfId="0" applyNumberFormat="1" applyFont="1" applyBorder="1" applyAlignment="1">
      <alignment vertical="top" wrapText="1"/>
    </xf>
    <xf numFmtId="164" fontId="4" fillId="3" borderId="1" xfId="2" applyNumberFormat="1" applyFont="1" applyFill="1" applyBorder="1" applyAlignment="1">
      <alignment horizontal="center" vertical="center" wrapText="1"/>
    </xf>
    <xf numFmtId="164" fontId="4" fillId="4" borderId="1" xfId="2" applyNumberFormat="1" applyFont="1" applyFill="1" applyBorder="1" applyAlignment="1">
      <alignment horizontal="center" vertical="center" wrapText="1"/>
    </xf>
    <xf numFmtId="164" fontId="3" fillId="3" borderId="1" xfId="2" applyNumberFormat="1" applyFont="1" applyFill="1" applyBorder="1" applyAlignment="1">
      <alignment horizontal="center" vertical="center" wrapText="1"/>
    </xf>
    <xf numFmtId="164" fontId="4" fillId="0" borderId="1" xfId="2" applyNumberFormat="1" applyFont="1" applyFill="1" applyBorder="1" applyAlignment="1">
      <alignment horizontal="center" vertical="center" wrapText="1"/>
    </xf>
    <xf numFmtId="164" fontId="4" fillId="0" borderId="1" xfId="2" applyNumberFormat="1" applyFont="1" applyFill="1" applyBorder="1" applyAlignment="1">
      <alignment horizontal="center" vertical="center" wrapText="1"/>
    </xf>
    <xf numFmtId="164" fontId="4" fillId="0" borderId="1" xfId="2" applyNumberFormat="1" applyFont="1" applyFill="1" applyBorder="1" applyAlignment="1">
      <alignment horizontal="center" vertical="center" wrapText="1"/>
    </xf>
    <xf numFmtId="164" fontId="4" fillId="0" borderId="1" xfId="2" applyNumberFormat="1" applyFont="1" applyFill="1" applyBorder="1" applyAlignment="1">
      <alignment horizontal="center" vertical="center" wrapText="1"/>
    </xf>
    <xf numFmtId="164" fontId="4" fillId="0" borderId="1" xfId="2" applyNumberFormat="1" applyFont="1" applyFill="1" applyBorder="1" applyAlignment="1">
      <alignment horizontal="center" vertical="center" wrapText="1"/>
    </xf>
    <xf numFmtId="164" fontId="4" fillId="0" borderId="1" xfId="2" applyNumberFormat="1" applyFont="1" applyFill="1" applyBorder="1" applyAlignment="1">
      <alignment horizontal="center" vertical="center" wrapText="1"/>
    </xf>
    <xf numFmtId="164" fontId="4" fillId="0" borderId="1" xfId="2" applyNumberFormat="1" applyFont="1" applyFill="1" applyBorder="1" applyAlignment="1">
      <alignment horizontal="center" vertical="center" wrapText="1"/>
    </xf>
    <xf numFmtId="164" fontId="4" fillId="0" borderId="1" xfId="2" applyNumberFormat="1" applyFont="1" applyFill="1" applyBorder="1" applyAlignment="1">
      <alignment horizontal="center" vertical="center" wrapText="1"/>
    </xf>
    <xf numFmtId="164" fontId="3" fillId="0" borderId="2" xfId="2" applyNumberFormat="1" applyFont="1" applyFill="1" applyBorder="1" applyAlignment="1">
      <alignment horizontal="center" wrapText="1"/>
    </xf>
    <xf numFmtId="0" fontId="5" fillId="0" borderId="0" xfId="2" applyFont="1" applyFill="1" applyBorder="1" applyAlignment="1">
      <alignment horizontal="center" vertical="top" wrapText="1"/>
    </xf>
    <xf numFmtId="0" fontId="6" fillId="0" borderId="0" xfId="2" applyFont="1" applyFill="1" applyAlignment="1">
      <alignment horizontal="right" vertical="top" wrapText="1"/>
    </xf>
    <xf numFmtId="2" fontId="4" fillId="0" borderId="1" xfId="2" applyNumberFormat="1" applyFont="1" applyFill="1" applyBorder="1" applyAlignment="1">
      <alignment horizontal="center" vertical="center" wrapText="1"/>
    </xf>
    <xf numFmtId="164" fontId="4" fillId="0" borderId="1" xfId="2" applyNumberFormat="1" applyFont="1" applyFill="1" applyBorder="1" applyAlignment="1">
      <alignment horizontal="center" vertical="center" wrapText="1"/>
    </xf>
    <xf numFmtId="0" fontId="3" fillId="0" borderId="0" xfId="2" applyFont="1" applyBorder="1" applyAlignment="1">
      <alignment horizontal="center" vertical="top" wrapText="1"/>
    </xf>
  </cellXfs>
  <cellStyles count="3">
    <cellStyle name="Обычный" xfId="0" builtinId="0"/>
    <cellStyle name="Обычный_BudgOrder" xfId="1"/>
    <cellStyle name="Обычный_Копия ФСР на 2008-2010 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ерая">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7"/>
  <sheetViews>
    <sheetView tabSelected="1" topLeftCell="A97" zoomScaleNormal="100" zoomScaleSheetLayoutView="75" workbookViewId="0">
      <selection activeCell="C97" sqref="C97"/>
    </sheetView>
  </sheetViews>
  <sheetFormatPr defaultRowHeight="15.95" customHeight="1" x14ac:dyDescent="0.2"/>
  <cols>
    <col min="1" max="1" width="64.28515625" style="7" customWidth="1"/>
    <col min="2" max="2" width="18" style="21" customWidth="1"/>
    <col min="3" max="3" width="23.28515625" style="7" customWidth="1"/>
    <col min="4" max="4" width="18" style="6" customWidth="1"/>
    <col min="5" max="5" width="16.5703125" style="6" customWidth="1"/>
    <col min="6" max="6" width="19.42578125" style="6" customWidth="1"/>
    <col min="7" max="7" width="18" style="6" customWidth="1"/>
    <col min="8" max="8" width="20" style="6" customWidth="1"/>
    <col min="9" max="9" width="23.42578125" style="6" customWidth="1"/>
    <col min="10" max="10" width="20.28515625" style="6" customWidth="1"/>
    <col min="11" max="16384" width="9.140625" style="6"/>
  </cols>
  <sheetData>
    <row r="1" spans="1:7" ht="18.75" hidden="1" customHeight="1" x14ac:dyDescent="0.2">
      <c r="A1" s="71"/>
      <c r="B1" s="71"/>
      <c r="C1" s="71"/>
      <c r="D1" s="71"/>
    </row>
    <row r="2" spans="1:7" ht="15" hidden="1" customHeight="1" x14ac:dyDescent="0.2"/>
    <row r="3" spans="1:7" ht="38.25" hidden="1" customHeight="1" x14ac:dyDescent="0.3">
      <c r="D3" s="8"/>
    </row>
    <row r="4" spans="1:7" ht="18.75" hidden="1" customHeight="1" x14ac:dyDescent="0.2">
      <c r="A4" s="72"/>
      <c r="B4" s="72"/>
      <c r="C4" s="72"/>
      <c r="D4" s="72"/>
    </row>
    <row r="5" spans="1:7" ht="18" hidden="1" customHeight="1" x14ac:dyDescent="0.2">
      <c r="A5" s="9"/>
      <c r="B5" s="22"/>
      <c r="C5" s="9"/>
      <c r="D5" s="10"/>
    </row>
    <row r="6" spans="1:7" ht="15.75" hidden="1" customHeight="1" x14ac:dyDescent="0.2">
      <c r="A6" s="9"/>
      <c r="B6" s="22"/>
      <c r="C6" s="9"/>
      <c r="D6" s="10"/>
    </row>
    <row r="7" spans="1:7" ht="9.75" hidden="1" customHeight="1" x14ac:dyDescent="0.2">
      <c r="A7" s="9"/>
      <c r="B7" s="22"/>
      <c r="C7" s="9"/>
    </row>
    <row r="8" spans="1:7" ht="9.75" hidden="1" customHeight="1" x14ac:dyDescent="0.2">
      <c r="A8" s="9"/>
      <c r="B8" s="22"/>
      <c r="C8" s="9"/>
    </row>
    <row r="9" spans="1:7" ht="94.5" customHeight="1" x14ac:dyDescent="0.2">
      <c r="A9" s="75" t="s">
        <v>92</v>
      </c>
      <c r="B9" s="75"/>
      <c r="C9" s="75"/>
      <c r="D9" s="75"/>
    </row>
    <row r="10" spans="1:7" ht="18" customHeight="1" x14ac:dyDescent="0.2">
      <c r="A10" s="11"/>
      <c r="B10" s="22"/>
      <c r="C10" s="9"/>
      <c r="D10" s="10" t="s">
        <v>3</v>
      </c>
    </row>
    <row r="11" spans="1:7" ht="18" customHeight="1" x14ac:dyDescent="0.2">
      <c r="A11" s="74" t="s">
        <v>0</v>
      </c>
      <c r="B11" s="73" t="s">
        <v>71</v>
      </c>
      <c r="C11" s="74" t="s">
        <v>93</v>
      </c>
      <c r="D11" s="74" t="s">
        <v>6</v>
      </c>
    </row>
    <row r="12" spans="1:7" ht="18" customHeight="1" x14ac:dyDescent="0.2">
      <c r="A12" s="74"/>
      <c r="B12" s="73"/>
      <c r="C12" s="74"/>
      <c r="D12" s="74"/>
    </row>
    <row r="13" spans="1:7" ht="10.5" customHeight="1" x14ac:dyDescent="0.2">
      <c r="A13" s="74"/>
      <c r="B13" s="73"/>
      <c r="C13" s="74"/>
      <c r="D13" s="74"/>
    </row>
    <row r="14" spans="1:7" ht="3" hidden="1" customHeight="1" x14ac:dyDescent="0.2">
      <c r="A14" s="31"/>
      <c r="B14" s="32"/>
      <c r="C14" s="31"/>
      <c r="D14" s="31"/>
    </row>
    <row r="15" spans="1:7" ht="18.75" x14ac:dyDescent="0.2">
      <c r="A15" s="4">
        <v>1</v>
      </c>
      <c r="B15" s="25">
        <v>2</v>
      </c>
      <c r="C15" s="4">
        <v>3</v>
      </c>
      <c r="D15" s="4">
        <v>4</v>
      </c>
    </row>
    <row r="16" spans="1:7" ht="40.5" customHeight="1" x14ac:dyDescent="0.2">
      <c r="A16" s="2" t="s">
        <v>12</v>
      </c>
      <c r="B16" s="32"/>
      <c r="C16" s="33"/>
      <c r="D16" s="4"/>
      <c r="F16" s="41">
        <v>68561.399999999994</v>
      </c>
      <c r="G16" s="39">
        <f>F16-B17</f>
        <v>-58841.200000000012</v>
      </c>
    </row>
    <row r="17" spans="1:10" s="12" customFormat="1" ht="22.5" customHeight="1" x14ac:dyDescent="0.2">
      <c r="A17" s="2" t="s">
        <v>4</v>
      </c>
      <c r="B17" s="46">
        <f>B20+B53</f>
        <v>127402.6</v>
      </c>
      <c r="C17" s="46">
        <f>C20+C53</f>
        <v>31390.651030000001</v>
      </c>
      <c r="D17" s="46">
        <f>D20+D53</f>
        <v>-96011.948969999998</v>
      </c>
      <c r="F17" s="6">
        <v>49108.58956</v>
      </c>
      <c r="J17" s="55"/>
    </row>
    <row r="18" spans="1:10" s="12" customFormat="1" ht="22.5" customHeight="1" x14ac:dyDescent="0.2">
      <c r="A18" s="1" t="s">
        <v>9</v>
      </c>
      <c r="B18" s="46">
        <v>0</v>
      </c>
      <c r="C18" s="46">
        <v>0</v>
      </c>
      <c r="D18" s="46">
        <v>0</v>
      </c>
      <c r="F18" s="38">
        <f>F17-C17</f>
        <v>17717.938529999999</v>
      </c>
      <c r="H18" s="38">
        <f>B20+B68</f>
        <v>127402.6</v>
      </c>
      <c r="I18" s="38">
        <f>C20+C68</f>
        <v>31390.651030000001</v>
      </c>
    </row>
    <row r="19" spans="1:10" s="12" customFormat="1" ht="16.5" hidden="1" customHeight="1" x14ac:dyDescent="0.2">
      <c r="A19" s="4" t="s">
        <v>7</v>
      </c>
      <c r="B19" s="46"/>
      <c r="C19" s="46"/>
      <c r="D19" s="46"/>
    </row>
    <row r="20" spans="1:10" s="13" customFormat="1" ht="18.75" x14ac:dyDescent="0.2">
      <c r="A20" s="1" t="s">
        <v>1</v>
      </c>
      <c r="B20" s="46">
        <f>B22+B30+B40+B48+B51</f>
        <v>127402.6</v>
      </c>
      <c r="C20" s="46">
        <f>C22+C30+C40+C48+C51</f>
        <v>31390.651030000001</v>
      </c>
      <c r="D20" s="46">
        <f>D22+D30+D40+D48+D51</f>
        <v>-96011.948969999998</v>
      </c>
    </row>
    <row r="21" spans="1:10" s="13" customFormat="1" ht="18.75" x14ac:dyDescent="0.2">
      <c r="A21" s="1" t="s">
        <v>10</v>
      </c>
      <c r="B21" s="46">
        <v>0</v>
      </c>
      <c r="C21" s="46">
        <v>0</v>
      </c>
      <c r="D21" s="46">
        <v>0</v>
      </c>
    </row>
    <row r="22" spans="1:10" s="13" customFormat="1" ht="21" customHeight="1" x14ac:dyDescent="0.2">
      <c r="A22" s="1" t="s">
        <v>25</v>
      </c>
      <c r="B22" s="46">
        <f>B23+B24+B25+B26+B27+B28+B29</f>
        <v>32838.5</v>
      </c>
      <c r="C22" s="46">
        <f>C23+C24+C25+C26+C27+C28+C29</f>
        <v>12625.06745</v>
      </c>
      <c r="D22" s="46">
        <f>D23+D24+D25+D26+D27+D28+D29</f>
        <v>-20213.432549999998</v>
      </c>
      <c r="G22" s="42" t="e">
        <f>SUM(G23:G24)</f>
        <v>#REF!</v>
      </c>
      <c r="H22" s="43" t="e">
        <f>SUM(H23:H24)</f>
        <v>#REF!</v>
      </c>
      <c r="J22" s="43"/>
    </row>
    <row r="23" spans="1:10" s="12" customFormat="1" ht="81.75" customHeight="1" x14ac:dyDescent="0.2">
      <c r="A23" s="3" t="s">
        <v>72</v>
      </c>
      <c r="B23" s="31">
        <v>3148.2</v>
      </c>
      <c r="C23" s="31">
        <f>300.29821+286.2+120.82633</f>
        <v>707.32453999999996</v>
      </c>
      <c r="D23" s="31">
        <f t="shared" ref="D23:D29" si="0">C23-B23</f>
        <v>-2440.8754599999997</v>
      </c>
      <c r="F23" s="12" t="s">
        <v>35</v>
      </c>
      <c r="G23" s="38" t="e">
        <f>B29+B34+#REF!+B68+#REF!+B42</f>
        <v>#REF!</v>
      </c>
      <c r="H23" s="38" t="e">
        <f>C29+C34+#REF!+C68+#REF!+C42</f>
        <v>#REF!</v>
      </c>
    </row>
    <row r="24" spans="1:10" s="12" customFormat="1" ht="48.75" customHeight="1" x14ac:dyDescent="0.2">
      <c r="A24" s="20" t="s">
        <v>91</v>
      </c>
      <c r="B24" s="31">
        <v>2721.8</v>
      </c>
      <c r="C24" s="68">
        <v>853.37926000000004</v>
      </c>
      <c r="D24" s="31">
        <f t="shared" si="0"/>
        <v>-1868.42074</v>
      </c>
      <c r="F24" s="12" t="s">
        <v>36</v>
      </c>
      <c r="G24" s="38" t="e">
        <f>B17-G23</f>
        <v>#REF!</v>
      </c>
      <c r="H24" s="38" t="e">
        <f>C17-H23</f>
        <v>#REF!</v>
      </c>
      <c r="I24" s="38"/>
    </row>
    <row r="25" spans="1:10" s="12" customFormat="1" ht="103.5" customHeight="1" x14ac:dyDescent="0.2">
      <c r="A25" s="20" t="s">
        <v>73</v>
      </c>
      <c r="B25" s="31">
        <v>15576.3</v>
      </c>
      <c r="C25" s="31">
        <f>1535.82+2573.064+2832.532+218.712+53.8</f>
        <v>7213.9280000000008</v>
      </c>
      <c r="D25" s="31">
        <f t="shared" si="0"/>
        <v>-8362.3719999999994</v>
      </c>
    </row>
    <row r="26" spans="1:10" s="12" customFormat="1" ht="105.75" customHeight="1" x14ac:dyDescent="0.2">
      <c r="A26" s="20" t="s">
        <v>63</v>
      </c>
      <c r="B26" s="31">
        <v>2844.7</v>
      </c>
      <c r="C26" s="31">
        <f>472.6+272.5+272.7+325.4+316.1</f>
        <v>1659.2999999999997</v>
      </c>
      <c r="D26" s="31">
        <f t="shared" si="0"/>
        <v>-1185.4000000000001</v>
      </c>
    </row>
    <row r="27" spans="1:10" s="12" customFormat="1" ht="33" hidden="1" customHeight="1" x14ac:dyDescent="0.2">
      <c r="A27" s="20" t="s">
        <v>65</v>
      </c>
      <c r="B27" s="31"/>
      <c r="C27" s="31"/>
      <c r="D27" s="31">
        <f t="shared" si="0"/>
        <v>0</v>
      </c>
    </row>
    <row r="28" spans="1:10" s="12" customFormat="1" ht="120.75" customHeight="1" x14ac:dyDescent="0.2">
      <c r="A28" s="20" t="s">
        <v>74</v>
      </c>
      <c r="B28" s="59">
        <v>7755.4</v>
      </c>
      <c r="C28" s="64">
        <f>372.6553+387.38886+312.23274+493.72359+304.64271</f>
        <v>1870.6432000000002</v>
      </c>
      <c r="D28" s="64">
        <f t="shared" si="0"/>
        <v>-5884.7567999999992</v>
      </c>
    </row>
    <row r="29" spans="1:10" s="12" customFormat="1" ht="171" customHeight="1" x14ac:dyDescent="0.2">
      <c r="A29" s="20" t="s">
        <v>75</v>
      </c>
      <c r="B29" s="31">
        <v>792.1</v>
      </c>
      <c r="C29" s="31">
        <f>63.47344+60.72018+52.46045+89.88967+53.94871</f>
        <v>320.49244999999996</v>
      </c>
      <c r="D29" s="64">
        <f t="shared" si="0"/>
        <v>-471.60755000000006</v>
      </c>
    </row>
    <row r="30" spans="1:10" s="12" customFormat="1" ht="26.25" customHeight="1" x14ac:dyDescent="0.2">
      <c r="A30" s="19" t="s">
        <v>14</v>
      </c>
      <c r="B30" s="46">
        <f>B31+B34+B32+B35+B36+B37+B38+B39+B33</f>
        <v>629</v>
      </c>
      <c r="C30" s="46">
        <f>C31+C34+C32+C35+C36+C37+C38+C39+C33</f>
        <v>628.93858</v>
      </c>
      <c r="D30" s="46">
        <f>D31+D34+D32+D35+D36+D37+D38+D39+D33</f>
        <v>-6.1420000000012465E-2</v>
      </c>
      <c r="F30" s="38"/>
    </row>
    <row r="31" spans="1:10" s="12" customFormat="1" ht="45" hidden="1" customHeight="1" x14ac:dyDescent="0.2">
      <c r="A31" s="20"/>
      <c r="B31" s="31"/>
      <c r="C31" s="31"/>
      <c r="D31" s="31">
        <f t="shared" ref="D31:D39" si="1">C31-B31</f>
        <v>0</v>
      </c>
    </row>
    <row r="32" spans="1:10" s="12" customFormat="1" ht="45.75" customHeight="1" x14ac:dyDescent="0.2">
      <c r="A32" s="20" t="s">
        <v>46</v>
      </c>
      <c r="B32" s="31">
        <v>269.3</v>
      </c>
      <c r="C32" s="31">
        <v>269.3</v>
      </c>
      <c r="D32" s="31">
        <f t="shared" si="1"/>
        <v>0</v>
      </c>
    </row>
    <row r="33" spans="1:6" s="12" customFormat="1" ht="60.75" customHeight="1" x14ac:dyDescent="0.2">
      <c r="A33" s="20" t="s">
        <v>83</v>
      </c>
      <c r="B33" s="31">
        <v>241</v>
      </c>
      <c r="C33" s="31">
        <v>240.96387999999999</v>
      </c>
      <c r="D33" s="31">
        <f t="shared" si="1"/>
        <v>-3.6120000000011032E-2</v>
      </c>
      <c r="F33" s="38"/>
    </row>
    <row r="34" spans="1:6" s="12" customFormat="1" ht="45" hidden="1" customHeight="1" x14ac:dyDescent="0.2">
      <c r="A34" s="20" t="s">
        <v>66</v>
      </c>
      <c r="B34" s="31">
        <v>0</v>
      </c>
      <c r="C34" s="31"/>
      <c r="D34" s="31">
        <f>C34-B34</f>
        <v>0</v>
      </c>
    </row>
    <row r="35" spans="1:6" s="12" customFormat="1" ht="99.75" customHeight="1" x14ac:dyDescent="0.2">
      <c r="A35" s="44" t="s">
        <v>82</v>
      </c>
      <c r="B35" s="31">
        <v>118.7</v>
      </c>
      <c r="C35" s="31">
        <v>118.6747</v>
      </c>
      <c r="D35" s="31">
        <f>C35-B35</f>
        <v>-2.5300000000001432E-2</v>
      </c>
    </row>
    <row r="36" spans="1:6" s="12" customFormat="1" ht="69" hidden="1" customHeight="1" x14ac:dyDescent="0.2">
      <c r="A36" s="20" t="s">
        <v>40</v>
      </c>
      <c r="B36" s="31"/>
      <c r="C36" s="31"/>
      <c r="D36" s="31">
        <f t="shared" si="1"/>
        <v>0</v>
      </c>
    </row>
    <row r="37" spans="1:6" s="12" customFormat="1" ht="68.25" hidden="1" customHeight="1" x14ac:dyDescent="0.2">
      <c r="A37" s="20"/>
      <c r="B37" s="31"/>
      <c r="C37" s="31"/>
      <c r="D37" s="31">
        <f t="shared" si="1"/>
        <v>0</v>
      </c>
    </row>
    <row r="38" spans="1:6" s="12" customFormat="1" ht="83.25" hidden="1" customHeight="1" x14ac:dyDescent="0.2">
      <c r="A38" s="20"/>
      <c r="B38" s="31"/>
      <c r="C38" s="31"/>
      <c r="D38" s="31">
        <f t="shared" si="1"/>
        <v>0</v>
      </c>
    </row>
    <row r="39" spans="1:6" s="12" customFormat="1" ht="58.5" hidden="1" customHeight="1" x14ac:dyDescent="0.2">
      <c r="A39" s="20"/>
      <c r="B39" s="31"/>
      <c r="C39" s="31"/>
      <c r="D39" s="31">
        <f t="shared" si="1"/>
        <v>0</v>
      </c>
    </row>
    <row r="40" spans="1:6" s="13" customFormat="1" ht="28.5" customHeight="1" x14ac:dyDescent="0.2">
      <c r="A40" s="1" t="s">
        <v>13</v>
      </c>
      <c r="B40" s="46">
        <f>B41+B42+B43+B44+B45+B46+B47</f>
        <v>66697.500000000015</v>
      </c>
      <c r="C40" s="46">
        <f t="shared" ref="C40:D40" si="2">C41+C42+C43+C44+C45+C46+C47</f>
        <v>1427.2577999999999</v>
      </c>
      <c r="D40" s="46">
        <f t="shared" si="2"/>
        <v>-65270.242200000001</v>
      </c>
      <c r="F40" s="43"/>
    </row>
    <row r="41" spans="1:6" s="12" customFormat="1" ht="47.25" customHeight="1" x14ac:dyDescent="0.2">
      <c r="A41" s="3" t="s">
        <v>76</v>
      </c>
      <c r="B41" s="31">
        <v>65186.8</v>
      </c>
      <c r="C41" s="31">
        <v>0</v>
      </c>
      <c r="D41" s="31">
        <f>C41-B41</f>
        <v>-65186.8</v>
      </c>
    </row>
    <row r="42" spans="1:6" s="12" customFormat="1" ht="39.75" customHeight="1" x14ac:dyDescent="0.2">
      <c r="A42" s="29" t="s">
        <v>77</v>
      </c>
      <c r="B42" s="31">
        <v>1241.5999999999999</v>
      </c>
      <c r="C42" s="31">
        <v>1241.49935</v>
      </c>
      <c r="D42" s="31">
        <f>C42-B42</f>
        <v>-0.10064999999985957</v>
      </c>
    </row>
    <row r="43" spans="1:6" s="12" customFormat="1" ht="42.75" customHeight="1" x14ac:dyDescent="0.2">
      <c r="A43" s="3" t="s">
        <v>78</v>
      </c>
      <c r="B43" s="59">
        <v>34.4</v>
      </c>
      <c r="C43" s="31">
        <v>6.6584500000000002</v>
      </c>
      <c r="D43" s="31">
        <f>C43-B43</f>
        <v>-27.741549999999997</v>
      </c>
    </row>
    <row r="44" spans="1:6" s="12" customFormat="1" ht="57" customHeight="1" x14ac:dyDescent="0.2">
      <c r="A44" s="3" t="s">
        <v>79</v>
      </c>
      <c r="B44" s="59">
        <v>55.6</v>
      </c>
      <c r="C44" s="31">
        <v>0</v>
      </c>
      <c r="D44" s="31">
        <f>C44-B44</f>
        <v>-55.6</v>
      </c>
      <c r="E44" s="56"/>
      <c r="F44" s="56"/>
    </row>
    <row r="45" spans="1:6" s="12" customFormat="1" ht="42.75" customHeight="1" x14ac:dyDescent="0.2">
      <c r="A45" s="20" t="s">
        <v>80</v>
      </c>
      <c r="B45" s="31">
        <v>179.1</v>
      </c>
      <c r="C45" s="62">
        <v>179.1</v>
      </c>
      <c r="D45" s="31">
        <f t="shared" ref="D45:D52" si="3">C45-B45</f>
        <v>0</v>
      </c>
    </row>
    <row r="46" spans="1:6" s="12" customFormat="1" ht="135.75" customHeight="1" x14ac:dyDescent="0.2">
      <c r="A46" s="20" t="s">
        <v>81</v>
      </c>
      <c r="B46" s="31">
        <f>9078.3-9078.3</f>
        <v>0</v>
      </c>
      <c r="C46" s="31">
        <v>0</v>
      </c>
      <c r="D46" s="31">
        <f t="shared" si="3"/>
        <v>0</v>
      </c>
    </row>
    <row r="47" spans="1:6" s="12" customFormat="1" ht="42.75" hidden="1" customHeight="1" x14ac:dyDescent="0.2">
      <c r="A47" s="20" t="s">
        <v>50</v>
      </c>
      <c r="B47" s="31"/>
      <c r="C47" s="31">
        <v>0</v>
      </c>
      <c r="D47" s="31">
        <f t="shared" si="3"/>
        <v>0</v>
      </c>
    </row>
    <row r="48" spans="1:6" s="12" customFormat="1" ht="44.25" customHeight="1" x14ac:dyDescent="0.2">
      <c r="A48" s="1" t="s">
        <v>34</v>
      </c>
      <c r="B48" s="46">
        <f>B49+B50</f>
        <v>529.4</v>
      </c>
      <c r="C48" s="46">
        <f>C49+C50</f>
        <v>114.91972</v>
      </c>
      <c r="D48" s="46">
        <f>D49+D50</f>
        <v>-414.48027999999999</v>
      </c>
    </row>
    <row r="49" spans="1:6" s="12" customFormat="1" ht="87.75" customHeight="1" x14ac:dyDescent="0.2">
      <c r="A49" s="40" t="s">
        <v>37</v>
      </c>
      <c r="B49" s="31">
        <v>529.4</v>
      </c>
      <c r="C49" s="31">
        <f>27.87291+21.37765+19.02509+26.23096+20.41311</f>
        <v>114.91972</v>
      </c>
      <c r="D49" s="31">
        <f t="shared" si="3"/>
        <v>-414.48027999999999</v>
      </c>
    </row>
    <row r="50" spans="1:6" s="12" customFormat="1" ht="32.25" hidden="1" customHeight="1" x14ac:dyDescent="0.2">
      <c r="A50" s="40" t="s">
        <v>43</v>
      </c>
      <c r="B50" s="31"/>
      <c r="C50" s="31"/>
      <c r="D50" s="31">
        <f t="shared" si="3"/>
        <v>0</v>
      </c>
    </row>
    <row r="51" spans="1:6" s="12" customFormat="1" ht="45" customHeight="1" x14ac:dyDescent="0.2">
      <c r="A51" s="45" t="s">
        <v>38</v>
      </c>
      <c r="B51" s="46">
        <f>B83+B87</f>
        <v>26708.199999999997</v>
      </c>
      <c r="C51" s="46">
        <f>C83+C87</f>
        <v>16594.467479999999</v>
      </c>
      <c r="D51" s="46">
        <f t="shared" si="3"/>
        <v>-10113.732519999998</v>
      </c>
    </row>
    <row r="52" spans="1:6" s="12" customFormat="1" ht="53.25" hidden="1" customHeight="1" x14ac:dyDescent="0.2">
      <c r="A52" s="40" t="s">
        <v>51</v>
      </c>
      <c r="B52" s="31"/>
      <c r="C52" s="31"/>
      <c r="D52" s="31">
        <f t="shared" si="3"/>
        <v>0</v>
      </c>
    </row>
    <row r="53" spans="1:6" s="12" customFormat="1" ht="25.5" hidden="1" customHeight="1" x14ac:dyDescent="0.2">
      <c r="A53" s="1" t="s">
        <v>61</v>
      </c>
      <c r="B53" s="46"/>
      <c r="C53" s="46"/>
      <c r="D53" s="46">
        <v>0</v>
      </c>
    </row>
    <row r="54" spans="1:6" s="12" customFormat="1" ht="25.5" hidden="1" customHeight="1" x14ac:dyDescent="0.2">
      <c r="A54" s="1" t="s">
        <v>8</v>
      </c>
      <c r="B54" s="46">
        <f>B68</f>
        <v>0</v>
      </c>
      <c r="C54" s="46">
        <f>C68</f>
        <v>0</v>
      </c>
      <c r="D54" s="46">
        <f>D68</f>
        <v>0</v>
      </c>
    </row>
    <row r="55" spans="1:6" s="12" customFormat="1" ht="24.75" hidden="1" customHeight="1" x14ac:dyDescent="0.2">
      <c r="A55" s="1" t="s">
        <v>5</v>
      </c>
      <c r="B55" s="46"/>
      <c r="C55" s="46"/>
      <c r="D55" s="46"/>
    </row>
    <row r="56" spans="1:6" s="12" customFormat="1" ht="30" hidden="1" customHeight="1" x14ac:dyDescent="0.2">
      <c r="A56" s="1" t="s">
        <v>47</v>
      </c>
      <c r="B56" s="46">
        <f>B57+B58+B59+B60+B61+B62+B63+B64+B65+B66+B67</f>
        <v>0</v>
      </c>
      <c r="C56" s="61">
        <f>C57+C58+C59+C60+C61+C62+C63+C64+C65+C66+C67</f>
        <v>0</v>
      </c>
      <c r="D56" s="46">
        <f>D57+D58+D59+D60+D61+D62+D63+D64+D65+D66+D67</f>
        <v>0</v>
      </c>
    </row>
    <row r="57" spans="1:6" s="12" customFormat="1" ht="18" hidden="1" customHeight="1" x14ac:dyDescent="0.2">
      <c r="A57" s="3" t="s">
        <v>15</v>
      </c>
      <c r="B57" s="31"/>
      <c r="C57" s="60"/>
      <c r="D57" s="31">
        <f>C57-B57</f>
        <v>0</v>
      </c>
      <c r="F57" s="37"/>
    </row>
    <row r="58" spans="1:6" s="12" customFormat="1" ht="18.75" hidden="1" customHeight="1" x14ac:dyDescent="0.2">
      <c r="A58" s="3" t="s">
        <v>16</v>
      </c>
      <c r="B58" s="47"/>
      <c r="C58" s="60"/>
      <c r="D58" s="31">
        <f t="shared" ref="D58:D67" si="4">C58-B58</f>
        <v>0</v>
      </c>
      <c r="F58" s="37"/>
    </row>
    <row r="59" spans="1:6" s="12" customFormat="1" ht="18.75" hidden="1" customHeight="1" x14ac:dyDescent="0.2">
      <c r="A59" s="3" t="s">
        <v>17</v>
      </c>
      <c r="B59" s="47"/>
      <c r="C59" s="60"/>
      <c r="D59" s="31">
        <f t="shared" si="4"/>
        <v>0</v>
      </c>
      <c r="F59" s="37"/>
    </row>
    <row r="60" spans="1:6" s="12" customFormat="1" ht="18.75" hidden="1" customHeight="1" x14ac:dyDescent="0.2">
      <c r="A60" s="3" t="s">
        <v>18</v>
      </c>
      <c r="B60" s="47"/>
      <c r="C60" s="60"/>
      <c r="D60" s="31">
        <f t="shared" si="4"/>
        <v>0</v>
      </c>
      <c r="F60" s="37"/>
    </row>
    <row r="61" spans="1:6" s="12" customFormat="1" ht="18.75" hidden="1" customHeight="1" x14ac:dyDescent="0.2">
      <c r="A61" s="3" t="s">
        <v>19</v>
      </c>
      <c r="B61" s="47"/>
      <c r="C61" s="60"/>
      <c r="D61" s="31">
        <f t="shared" si="4"/>
        <v>0</v>
      </c>
      <c r="F61" s="37"/>
    </row>
    <row r="62" spans="1:6" s="12" customFormat="1" ht="18.75" hidden="1" customHeight="1" x14ac:dyDescent="0.2">
      <c r="A62" s="3" t="s">
        <v>20</v>
      </c>
      <c r="B62" s="47"/>
      <c r="C62" s="60"/>
      <c r="D62" s="31">
        <f t="shared" si="4"/>
        <v>0</v>
      </c>
      <c r="F62" s="37"/>
    </row>
    <row r="63" spans="1:6" s="12" customFormat="1" ht="18.75" hidden="1" customHeight="1" x14ac:dyDescent="0.2">
      <c r="A63" s="3" t="s">
        <v>21</v>
      </c>
      <c r="B63" s="47"/>
      <c r="C63" s="60"/>
      <c r="D63" s="31">
        <f t="shared" si="4"/>
        <v>0</v>
      </c>
      <c r="F63" s="37"/>
    </row>
    <row r="64" spans="1:6" s="12" customFormat="1" ht="18.75" hidden="1" customHeight="1" x14ac:dyDescent="0.2">
      <c r="A64" s="3" t="s">
        <v>22</v>
      </c>
      <c r="B64" s="47"/>
      <c r="C64" s="60"/>
      <c r="D64" s="31">
        <f t="shared" si="4"/>
        <v>0</v>
      </c>
      <c r="F64" s="37"/>
    </row>
    <row r="65" spans="1:6" s="12" customFormat="1" ht="18.75" hidden="1" customHeight="1" x14ac:dyDescent="0.2">
      <c r="A65" s="3" t="s">
        <v>48</v>
      </c>
      <c r="B65" s="47"/>
      <c r="C65" s="60"/>
      <c r="D65" s="31">
        <f t="shared" si="4"/>
        <v>0</v>
      </c>
      <c r="F65" s="37"/>
    </row>
    <row r="66" spans="1:6" s="12" customFormat="1" ht="18.75" hidden="1" customHeight="1" x14ac:dyDescent="0.2">
      <c r="A66" s="3" t="s">
        <v>49</v>
      </c>
      <c r="B66" s="47"/>
      <c r="C66" s="60"/>
      <c r="D66" s="31">
        <f t="shared" si="4"/>
        <v>0</v>
      </c>
      <c r="F66" s="37"/>
    </row>
    <row r="67" spans="1:6" s="12" customFormat="1" ht="18.75" hidden="1" customHeight="1" x14ac:dyDescent="0.2">
      <c r="A67" s="3" t="s">
        <v>24</v>
      </c>
      <c r="B67" s="47"/>
      <c r="C67" s="31"/>
      <c r="D67" s="31">
        <f t="shared" si="4"/>
        <v>0</v>
      </c>
      <c r="F67" s="37"/>
    </row>
    <row r="68" spans="1:6" s="12" customFormat="1" ht="62.25" hidden="1" customHeight="1" x14ac:dyDescent="0.2">
      <c r="A68" s="1" t="s">
        <v>39</v>
      </c>
      <c r="B68" s="46">
        <f>B69+B70+B71+B72+B73+B74+B75+B76+B77+B78+B79</f>
        <v>0</v>
      </c>
      <c r="C68" s="61">
        <f>C69+C70+C71+C72+C73+C74+C75+C76+C77+C78+C79</f>
        <v>0</v>
      </c>
      <c r="D68" s="46">
        <f>D69+D70+D71+D72+D73+D74+D75+D76+D77+D78+D79</f>
        <v>0</v>
      </c>
    </row>
    <row r="69" spans="1:6" s="12" customFormat="1" ht="18.75" hidden="1" customHeight="1" x14ac:dyDescent="0.2">
      <c r="A69" s="3" t="s">
        <v>15</v>
      </c>
      <c r="B69" s="52"/>
      <c r="C69" s="31"/>
      <c r="D69" s="31">
        <f>B69-C69</f>
        <v>0</v>
      </c>
    </row>
    <row r="70" spans="1:6" s="12" customFormat="1" ht="18.75" hidden="1" customHeight="1" x14ac:dyDescent="0.2">
      <c r="A70" s="3" t="s">
        <v>16</v>
      </c>
      <c r="B70" s="52"/>
      <c r="C70" s="47"/>
      <c r="D70" s="31">
        <f t="shared" ref="D70:D76" si="5">C70-B70</f>
        <v>0</v>
      </c>
    </row>
    <row r="71" spans="1:6" s="12" customFormat="1" ht="18.75" hidden="1" customHeight="1" x14ac:dyDescent="0.2">
      <c r="A71" s="3" t="s">
        <v>17</v>
      </c>
      <c r="B71" s="52"/>
      <c r="C71" s="47"/>
      <c r="D71" s="31">
        <f t="shared" si="5"/>
        <v>0</v>
      </c>
    </row>
    <row r="72" spans="1:6" s="12" customFormat="1" ht="18.75" hidden="1" customHeight="1" x14ac:dyDescent="0.2">
      <c r="A72" s="3" t="s">
        <v>18</v>
      </c>
      <c r="B72" s="52"/>
      <c r="C72" s="47"/>
      <c r="D72" s="31">
        <f t="shared" si="5"/>
        <v>0</v>
      </c>
    </row>
    <row r="73" spans="1:6" s="12" customFormat="1" ht="18.75" hidden="1" customHeight="1" x14ac:dyDescent="0.2">
      <c r="A73" s="3" t="s">
        <v>44</v>
      </c>
      <c r="B73" s="47"/>
      <c r="C73" s="47"/>
      <c r="D73" s="31">
        <f t="shared" si="5"/>
        <v>0</v>
      </c>
    </row>
    <row r="74" spans="1:6" s="12" customFormat="1" ht="18.75" hidden="1" customHeight="1" x14ac:dyDescent="0.2">
      <c r="A74" s="3" t="s">
        <v>20</v>
      </c>
      <c r="B74" s="52"/>
      <c r="C74" s="47"/>
      <c r="D74" s="31">
        <f t="shared" si="5"/>
        <v>0</v>
      </c>
    </row>
    <row r="75" spans="1:6" s="12" customFormat="1" ht="18.75" hidden="1" customHeight="1" x14ac:dyDescent="0.2">
      <c r="A75" s="3" t="s">
        <v>21</v>
      </c>
      <c r="B75" s="52"/>
      <c r="C75" s="47"/>
      <c r="D75" s="31">
        <f t="shared" si="5"/>
        <v>0</v>
      </c>
    </row>
    <row r="76" spans="1:6" s="12" customFormat="1" ht="18.75" hidden="1" customHeight="1" x14ac:dyDescent="0.2">
      <c r="A76" s="3" t="s">
        <v>22</v>
      </c>
      <c r="B76" s="52"/>
      <c r="C76" s="47"/>
      <c r="D76" s="31">
        <f t="shared" si="5"/>
        <v>0</v>
      </c>
    </row>
    <row r="77" spans="1:6" s="12" customFormat="1" ht="28.5" hidden="1" customHeight="1" x14ac:dyDescent="0.2">
      <c r="A77" s="3" t="s">
        <v>41</v>
      </c>
      <c r="B77" s="52"/>
      <c r="C77" s="47"/>
      <c r="D77" s="31">
        <f>C77-B77</f>
        <v>0</v>
      </c>
    </row>
    <row r="78" spans="1:6" s="12" customFormat="1" ht="18.75" hidden="1" customHeight="1" x14ac:dyDescent="0.2">
      <c r="A78" s="3" t="s">
        <v>23</v>
      </c>
      <c r="B78" s="52"/>
      <c r="C78" s="47"/>
      <c r="D78" s="31">
        <f>B78-C78</f>
        <v>0</v>
      </c>
    </row>
    <row r="79" spans="1:6" s="12" customFormat="1" ht="18.75" hidden="1" customHeight="1" x14ac:dyDescent="0.2">
      <c r="A79" s="3" t="s">
        <v>24</v>
      </c>
      <c r="B79" s="52"/>
      <c r="C79" s="47"/>
      <c r="D79" s="31">
        <f>B79-C79</f>
        <v>0</v>
      </c>
    </row>
    <row r="80" spans="1:6" s="12" customFormat="1" ht="76.5" hidden="1" customHeight="1" x14ac:dyDescent="0.2">
      <c r="A80" s="1" t="s">
        <v>45</v>
      </c>
      <c r="B80" s="48">
        <f>B81+B82</f>
        <v>0</v>
      </c>
      <c r="C80" s="48">
        <f>C81+C82</f>
        <v>0</v>
      </c>
      <c r="D80" s="48">
        <f>D81+D82</f>
        <v>0</v>
      </c>
    </row>
    <row r="81" spans="1:8" ht="26.25" hidden="1" customHeight="1" x14ac:dyDescent="0.2">
      <c r="A81" s="3" t="s">
        <v>62</v>
      </c>
      <c r="B81" s="31"/>
      <c r="C81" s="31"/>
      <c r="D81" s="31">
        <f>C81-B81</f>
        <v>0</v>
      </c>
      <c r="E81" s="12"/>
    </row>
    <row r="82" spans="1:8" ht="26.25" hidden="1" customHeight="1" x14ac:dyDescent="0.2">
      <c r="A82" s="3" t="s">
        <v>64</v>
      </c>
      <c r="B82" s="31"/>
      <c r="C82" s="31"/>
      <c r="D82" s="31">
        <f>C82-B82</f>
        <v>0</v>
      </c>
      <c r="E82" s="12"/>
    </row>
    <row r="83" spans="1:8" ht="65.25" customHeight="1" x14ac:dyDescent="0.2">
      <c r="A83" s="3" t="s">
        <v>87</v>
      </c>
      <c r="B83" s="63">
        <f>B84+B85+B86</f>
        <v>16708.199999999997</v>
      </c>
      <c r="C83" s="67">
        <f>C84+C85+C86</f>
        <v>16594.467479999999</v>
      </c>
      <c r="D83" s="66">
        <f t="shared" ref="D83" si="6">C83-B83</f>
        <v>-113.73251999999775</v>
      </c>
      <c r="E83" s="12"/>
    </row>
    <row r="84" spans="1:8" ht="27.75" customHeight="1" x14ac:dyDescent="0.2">
      <c r="A84" s="20" t="s">
        <v>84</v>
      </c>
      <c r="B84" s="31">
        <v>5569.4</v>
      </c>
      <c r="C84" s="31">
        <v>5511.2579999999998</v>
      </c>
      <c r="D84" s="31">
        <f>C84-B84</f>
        <v>-58.141999999999825</v>
      </c>
      <c r="E84" s="12"/>
    </row>
    <row r="85" spans="1:8" ht="24.75" customHeight="1" x14ac:dyDescent="0.2">
      <c r="A85" s="20" t="s">
        <v>85</v>
      </c>
      <c r="B85" s="31">
        <v>5569.4</v>
      </c>
      <c r="C85" s="31">
        <v>5541.6047399999998</v>
      </c>
      <c r="D85" s="31">
        <f>C85-B85</f>
        <v>-27.795259999999871</v>
      </c>
      <c r="E85" s="12"/>
    </row>
    <row r="86" spans="1:8" ht="23.25" customHeight="1" x14ac:dyDescent="0.2">
      <c r="A86" s="3" t="s">
        <v>86</v>
      </c>
      <c r="B86" s="31">
        <v>5569.4</v>
      </c>
      <c r="C86" s="31">
        <v>5541.6047399999998</v>
      </c>
      <c r="D86" s="31">
        <f>C86-B86</f>
        <v>-27.795259999999871</v>
      </c>
      <c r="E86" s="12"/>
    </row>
    <row r="87" spans="1:8" ht="112.5" customHeight="1" x14ac:dyDescent="0.2">
      <c r="A87" s="3" t="s">
        <v>95</v>
      </c>
      <c r="B87" s="69">
        <f>B88+B89</f>
        <v>10000</v>
      </c>
      <c r="C87" s="59">
        <f>C88+C89</f>
        <v>0</v>
      </c>
      <c r="D87" s="69">
        <f>C87-B87</f>
        <v>-10000</v>
      </c>
      <c r="E87" s="12"/>
    </row>
    <row r="88" spans="1:8" ht="24.75" customHeight="1" x14ac:dyDescent="0.2">
      <c r="A88" s="3" t="s">
        <v>94</v>
      </c>
      <c r="B88" s="31">
        <v>10000</v>
      </c>
      <c r="C88" s="31">
        <v>0</v>
      </c>
      <c r="D88" s="31">
        <f t="shared" ref="D88:D93" si="7">C88-B88</f>
        <v>-10000</v>
      </c>
      <c r="E88" s="12"/>
    </row>
    <row r="89" spans="1:8" ht="23.25" hidden="1" customHeight="1" x14ac:dyDescent="0.2">
      <c r="A89" s="3" t="s">
        <v>42</v>
      </c>
      <c r="B89" s="31"/>
      <c r="C89" s="31"/>
      <c r="D89" s="31">
        <f t="shared" si="7"/>
        <v>0</v>
      </c>
      <c r="E89" s="12"/>
    </row>
    <row r="90" spans="1:8" ht="23.25" hidden="1" customHeight="1" x14ac:dyDescent="0.2">
      <c r="A90" s="3" t="s">
        <v>33</v>
      </c>
      <c r="B90" s="31"/>
      <c r="C90" s="31"/>
      <c r="D90" s="31">
        <f t="shared" si="7"/>
        <v>0</v>
      </c>
      <c r="E90" s="12"/>
    </row>
    <row r="91" spans="1:8" ht="23.25" hidden="1" customHeight="1" x14ac:dyDescent="0.2">
      <c r="A91" s="1" t="s">
        <v>30</v>
      </c>
      <c r="B91" s="46">
        <f>B92+B93</f>
        <v>0</v>
      </c>
      <c r="C91" s="46">
        <f>C92+C93</f>
        <v>0</v>
      </c>
      <c r="D91" s="46">
        <f>D92+D93</f>
        <v>0</v>
      </c>
      <c r="E91" s="12"/>
    </row>
    <row r="92" spans="1:8" ht="27" hidden="1" customHeight="1" x14ac:dyDescent="0.2">
      <c r="A92" s="3" t="s">
        <v>31</v>
      </c>
      <c r="B92" s="31"/>
      <c r="C92" s="31"/>
      <c r="D92" s="31">
        <f t="shared" si="7"/>
        <v>0</v>
      </c>
      <c r="E92" s="12"/>
    </row>
    <row r="93" spans="1:8" ht="27" hidden="1" customHeight="1" x14ac:dyDescent="0.2">
      <c r="A93" s="3" t="s">
        <v>32</v>
      </c>
      <c r="B93" s="31"/>
      <c r="C93" s="31"/>
      <c r="D93" s="31">
        <f t="shared" si="7"/>
        <v>0</v>
      </c>
      <c r="E93" s="12"/>
    </row>
    <row r="94" spans="1:8" ht="42" customHeight="1" x14ac:dyDescent="0.2">
      <c r="A94" s="1" t="s">
        <v>11</v>
      </c>
      <c r="B94" s="46">
        <f>B95+B124</f>
        <v>86725</v>
      </c>
      <c r="C94" s="46">
        <f>C95+C124</f>
        <v>67401.341119999997</v>
      </c>
      <c r="D94" s="46">
        <f>D95+D124</f>
        <v>-19323.658879999999</v>
      </c>
      <c r="E94" s="12"/>
    </row>
    <row r="95" spans="1:8" s="5" customFormat="1" ht="30" customHeight="1" x14ac:dyDescent="0.2">
      <c r="A95" s="26" t="s">
        <v>26</v>
      </c>
      <c r="B95" s="46">
        <f>B96+B97+B100+B101+B103+B104+B98+B105+B106+B102+B107+B99+B112+B109+B108+B114+B113+B115+B116+B117+B118+B119+B120+B121+B122+B123</f>
        <v>86725</v>
      </c>
      <c r="C95" s="46">
        <f>C96+C97+C100+C101+C103+C104+C98+C105+C106+C102+C107+C99+C112+C109+C108+C114+C113+C115+C116+C117+C118+C119+C120+C121+C122+C123</f>
        <v>67401.341119999997</v>
      </c>
      <c r="D95" s="46">
        <f>D96+D97+D100+D101+D103+D104+D98+D105+D106+D102+D107+D99+D112+D109+D108+D114+D113+D115+D116+D117+D118+D119+D120+D121+D122+D123</f>
        <v>-19323.658879999999</v>
      </c>
      <c r="E95" s="13"/>
      <c r="F95" s="53">
        <f>B97+B98+B99+B100+B101+B102+B104+B105+B106+B107</f>
        <v>76404.100000000006</v>
      </c>
      <c r="G95" s="53">
        <f>C97+C98+C99+C100+C101+C102+C104+C105+C106+C107</f>
        <v>63135.34</v>
      </c>
      <c r="H95" s="5">
        <f>C95/B95*100</f>
        <v>77.71846770827328</v>
      </c>
    </row>
    <row r="96" spans="1:8" s="5" customFormat="1" ht="106.5" customHeight="1" x14ac:dyDescent="0.2">
      <c r="A96" s="36" t="s">
        <v>88</v>
      </c>
      <c r="B96" s="59">
        <f>9169.7-127.2+28.5</f>
        <v>9071</v>
      </c>
      <c r="C96" s="31">
        <f>700.5243+700.5243+700.5243+700.5243+769.09392</f>
        <v>3571.1911200000004</v>
      </c>
      <c r="D96" s="31">
        <f t="shared" ref="D96:D123" si="8">C96-B96</f>
        <v>-5499.8088799999996</v>
      </c>
      <c r="E96" s="13"/>
      <c r="F96" s="57">
        <f>C96+C97+C98+C104</f>
        <v>66706.53112</v>
      </c>
    </row>
    <row r="97" spans="1:7" s="5" customFormat="1" ht="159.75" customHeight="1" x14ac:dyDescent="0.2">
      <c r="A97" s="27" t="s">
        <v>89</v>
      </c>
      <c r="B97" s="31">
        <v>33904.1</v>
      </c>
      <c r="C97" s="59">
        <f>6187+2964.9+2766.4+4344.9+4372.14</f>
        <v>20635.34</v>
      </c>
      <c r="D97" s="31">
        <f>C97-B97</f>
        <v>-13268.759999999998</v>
      </c>
      <c r="E97" s="13"/>
    </row>
    <row r="98" spans="1:7" s="5" customFormat="1" ht="95.25" hidden="1" customHeight="1" x14ac:dyDescent="0.2">
      <c r="A98" s="27"/>
      <c r="B98" s="31"/>
      <c r="C98" s="31"/>
      <c r="D98" s="31">
        <f>C98-B98</f>
        <v>0</v>
      </c>
      <c r="E98" s="13"/>
    </row>
    <row r="99" spans="1:7" s="5" customFormat="1" ht="197.25" hidden="1" customHeight="1" x14ac:dyDescent="0.2">
      <c r="A99" s="51"/>
      <c r="B99" s="31"/>
      <c r="C99" s="31"/>
      <c r="D99" s="31">
        <f>C99-B99</f>
        <v>0</v>
      </c>
      <c r="E99" s="13"/>
    </row>
    <row r="100" spans="1:7" s="5" customFormat="1" ht="75.75" hidden="1" customHeight="1" x14ac:dyDescent="0.3">
      <c r="A100" s="30"/>
      <c r="B100" s="31"/>
      <c r="C100" s="31"/>
      <c r="D100" s="31">
        <f t="shared" si="8"/>
        <v>0</v>
      </c>
      <c r="E100" s="13"/>
    </row>
    <row r="101" spans="1:7" s="5" customFormat="1" ht="78.75" hidden="1" customHeight="1" x14ac:dyDescent="0.3">
      <c r="A101" s="30"/>
      <c r="B101" s="47"/>
      <c r="C101" s="31"/>
      <c r="D101" s="31">
        <f t="shared" si="8"/>
        <v>0</v>
      </c>
      <c r="E101" s="13"/>
    </row>
    <row r="102" spans="1:7" s="5" customFormat="1" ht="78.75" hidden="1" customHeight="1" x14ac:dyDescent="0.3">
      <c r="A102" s="30"/>
      <c r="B102" s="47"/>
      <c r="C102" s="31"/>
      <c r="D102" s="31">
        <f t="shared" si="8"/>
        <v>0</v>
      </c>
      <c r="E102" s="13"/>
    </row>
    <row r="103" spans="1:7" s="5" customFormat="1" ht="216" customHeight="1" x14ac:dyDescent="0.2">
      <c r="A103" s="54" t="s">
        <v>90</v>
      </c>
      <c r="B103" s="47">
        <v>1249.9000000000001</v>
      </c>
      <c r="C103" s="31">
        <f>208.4+103.3+97.5+133.8+151.81</f>
        <v>694.81</v>
      </c>
      <c r="D103" s="31">
        <f t="shared" si="8"/>
        <v>-555.09000000000015</v>
      </c>
      <c r="E103" s="13"/>
      <c r="G103" s="53"/>
    </row>
    <row r="104" spans="1:7" s="5" customFormat="1" ht="182.25" customHeight="1" x14ac:dyDescent="0.2">
      <c r="A104" s="54" t="s">
        <v>96</v>
      </c>
      <c r="B104" s="47">
        <v>42500</v>
      </c>
      <c r="C104" s="31">
        <v>42500</v>
      </c>
      <c r="D104" s="31">
        <f t="shared" si="8"/>
        <v>0</v>
      </c>
      <c r="E104" s="13"/>
      <c r="G104" s="57"/>
    </row>
    <row r="105" spans="1:7" s="5" customFormat="1" ht="159" hidden="1" customHeight="1" x14ac:dyDescent="0.3">
      <c r="A105" s="30"/>
      <c r="B105" s="47"/>
      <c r="C105" s="31"/>
      <c r="D105" s="31">
        <f t="shared" si="8"/>
        <v>0</v>
      </c>
      <c r="E105" s="13"/>
    </row>
    <row r="106" spans="1:7" s="5" customFormat="1" ht="54" hidden="1" customHeight="1" x14ac:dyDescent="0.3">
      <c r="A106" s="30"/>
      <c r="B106" s="47"/>
      <c r="C106" s="31"/>
      <c r="D106" s="31">
        <f t="shared" si="8"/>
        <v>0</v>
      </c>
      <c r="E106" s="13"/>
    </row>
    <row r="107" spans="1:7" s="5" customFormat="1" ht="260.45" hidden="1" customHeight="1" x14ac:dyDescent="0.2">
      <c r="A107" s="54"/>
      <c r="B107" s="49"/>
      <c r="C107" s="31"/>
      <c r="D107" s="31">
        <f t="shared" si="8"/>
        <v>0</v>
      </c>
      <c r="E107" s="13"/>
    </row>
    <row r="108" spans="1:7" s="5" customFormat="1" ht="56.25" hidden="1" customHeight="1" x14ac:dyDescent="0.3">
      <c r="A108" s="30"/>
      <c r="B108" s="49"/>
      <c r="C108" s="31"/>
      <c r="D108" s="31">
        <f t="shared" si="8"/>
        <v>0</v>
      </c>
      <c r="E108" s="13"/>
    </row>
    <row r="109" spans="1:7" s="5" customFormat="1" ht="39" hidden="1" customHeight="1" x14ac:dyDescent="0.3">
      <c r="A109" s="30"/>
      <c r="B109" s="49"/>
      <c r="C109" s="47"/>
      <c r="D109" s="31">
        <f t="shared" si="8"/>
        <v>0</v>
      </c>
      <c r="E109" s="13"/>
    </row>
    <row r="110" spans="1:7" s="5" customFormat="1" ht="38.25" hidden="1" customHeight="1" x14ac:dyDescent="0.3">
      <c r="A110" s="30"/>
      <c r="B110" s="49"/>
      <c r="C110" s="31"/>
      <c r="D110" s="31">
        <f t="shared" si="8"/>
        <v>0</v>
      </c>
      <c r="E110" s="13"/>
    </row>
    <row r="111" spans="1:7" s="5" customFormat="1" ht="39.75" hidden="1" customHeight="1" x14ac:dyDescent="0.3">
      <c r="A111" s="30"/>
      <c r="B111" s="49"/>
      <c r="C111" s="31"/>
      <c r="D111" s="31">
        <f t="shared" si="8"/>
        <v>0</v>
      </c>
      <c r="E111" s="13"/>
    </row>
    <row r="112" spans="1:7" s="5" customFormat="1" ht="57.75" hidden="1" customHeight="1" x14ac:dyDescent="0.3">
      <c r="A112" s="30"/>
      <c r="B112" s="49"/>
      <c r="C112" s="31"/>
      <c r="D112" s="31">
        <f t="shared" si="8"/>
        <v>0</v>
      </c>
      <c r="E112" s="13"/>
    </row>
    <row r="113" spans="1:6" s="5" customFormat="1" ht="57.75" hidden="1" customHeight="1" x14ac:dyDescent="0.3">
      <c r="A113" s="30"/>
      <c r="B113" s="49"/>
      <c r="C113" s="31"/>
      <c r="D113" s="31">
        <f t="shared" si="8"/>
        <v>0</v>
      </c>
      <c r="E113" s="13"/>
    </row>
    <row r="114" spans="1:6" s="5" customFormat="1" ht="27" hidden="1" customHeight="1" x14ac:dyDescent="0.3">
      <c r="A114" s="30"/>
      <c r="B114" s="49"/>
      <c r="C114" s="31"/>
      <c r="D114" s="31">
        <f t="shared" si="8"/>
        <v>0</v>
      </c>
      <c r="E114" s="13"/>
    </row>
    <row r="115" spans="1:6" s="5" customFormat="1" ht="117" hidden="1" customHeight="1" x14ac:dyDescent="0.2">
      <c r="A115" s="54" t="s">
        <v>56</v>
      </c>
      <c r="B115" s="47"/>
      <c r="C115" s="31"/>
      <c r="D115" s="31">
        <f t="shared" si="8"/>
        <v>0</v>
      </c>
      <c r="E115" s="13"/>
    </row>
    <row r="116" spans="1:6" s="5" customFormat="1" ht="117" hidden="1" customHeight="1" x14ac:dyDescent="0.2">
      <c r="A116" s="54" t="s">
        <v>57</v>
      </c>
      <c r="B116" s="47"/>
      <c r="C116" s="31"/>
      <c r="D116" s="31">
        <f t="shared" si="8"/>
        <v>0</v>
      </c>
      <c r="E116" s="13"/>
    </row>
    <row r="117" spans="1:6" s="5" customFormat="1" ht="117" hidden="1" customHeight="1" x14ac:dyDescent="0.2">
      <c r="A117" s="54" t="s">
        <v>58</v>
      </c>
      <c r="B117" s="47"/>
      <c r="C117" s="31"/>
      <c r="D117" s="31">
        <f t="shared" si="8"/>
        <v>0</v>
      </c>
      <c r="E117" s="13"/>
    </row>
    <row r="118" spans="1:6" s="5" customFormat="1" ht="117" hidden="1" customHeight="1" x14ac:dyDescent="0.2">
      <c r="A118" s="54" t="s">
        <v>59</v>
      </c>
      <c r="B118" s="47"/>
      <c r="C118" s="31"/>
      <c r="D118" s="31">
        <f t="shared" si="8"/>
        <v>0</v>
      </c>
      <c r="E118" s="13"/>
      <c r="F118" s="53"/>
    </row>
    <row r="119" spans="1:6" s="5" customFormat="1" ht="117" hidden="1" customHeight="1" x14ac:dyDescent="0.2">
      <c r="A119" s="54" t="s">
        <v>60</v>
      </c>
      <c r="B119" s="47"/>
      <c r="C119" s="31"/>
      <c r="D119" s="31">
        <f t="shared" si="8"/>
        <v>0</v>
      </c>
      <c r="E119" s="13"/>
    </row>
    <row r="120" spans="1:6" s="5" customFormat="1" ht="69.75" hidden="1" customHeight="1" x14ac:dyDescent="0.2">
      <c r="A120" s="58" t="s">
        <v>67</v>
      </c>
      <c r="B120" s="47"/>
      <c r="C120" s="31"/>
      <c r="D120" s="31">
        <f t="shared" si="8"/>
        <v>0</v>
      </c>
      <c r="E120" s="13"/>
    </row>
    <row r="121" spans="1:6" s="5" customFormat="1" ht="69.75" hidden="1" customHeight="1" x14ac:dyDescent="0.2">
      <c r="A121" s="58" t="s">
        <v>68</v>
      </c>
      <c r="B121" s="47"/>
      <c r="C121" s="65"/>
      <c r="D121" s="65">
        <f t="shared" si="8"/>
        <v>0</v>
      </c>
      <c r="E121" s="13"/>
    </row>
    <row r="122" spans="1:6" s="5" customFormat="1" ht="69.75" hidden="1" customHeight="1" x14ac:dyDescent="0.2">
      <c r="A122" s="58" t="s">
        <v>69</v>
      </c>
      <c r="B122" s="47"/>
      <c r="C122" s="65"/>
      <c r="D122" s="65">
        <f t="shared" si="8"/>
        <v>0</v>
      </c>
      <c r="E122" s="13"/>
    </row>
    <row r="123" spans="1:6" s="5" customFormat="1" ht="139.5" hidden="1" customHeight="1" x14ac:dyDescent="0.2">
      <c r="A123" s="54" t="s">
        <v>70</v>
      </c>
      <c r="B123" s="47"/>
      <c r="C123" s="65"/>
      <c r="D123" s="65">
        <f t="shared" si="8"/>
        <v>0</v>
      </c>
      <c r="E123" s="13"/>
    </row>
    <row r="124" spans="1:6" s="5" customFormat="1" ht="39.75" customHeight="1" x14ac:dyDescent="0.2">
      <c r="A124" s="1" t="s">
        <v>27</v>
      </c>
      <c r="B124" s="46">
        <f>B125+B126+B127</f>
        <v>0</v>
      </c>
      <c r="C124" s="46">
        <f>C125+C126+C127</f>
        <v>0</v>
      </c>
      <c r="D124" s="46">
        <f>D125+D126+D127</f>
        <v>0</v>
      </c>
      <c r="E124" s="13"/>
    </row>
    <row r="125" spans="1:6" s="5" customFormat="1" ht="75" hidden="1" customHeight="1" x14ac:dyDescent="0.3">
      <c r="A125" s="28" t="s">
        <v>53</v>
      </c>
      <c r="B125" s="50"/>
      <c r="C125" s="31"/>
      <c r="D125" s="50">
        <f>SUM(C125-B125)</f>
        <v>0</v>
      </c>
      <c r="E125" s="13"/>
    </row>
    <row r="126" spans="1:6" s="5" customFormat="1" ht="75" hidden="1" customHeight="1" x14ac:dyDescent="0.3">
      <c r="A126" s="28" t="s">
        <v>54</v>
      </c>
      <c r="B126" s="50"/>
      <c r="C126" s="31"/>
      <c r="D126" s="50">
        <f>SUM(C126-B126)</f>
        <v>0</v>
      </c>
      <c r="E126" s="13"/>
    </row>
    <row r="127" spans="1:6" s="5" customFormat="1" ht="75" hidden="1" customHeight="1" x14ac:dyDescent="0.3">
      <c r="A127" s="28" t="s">
        <v>55</v>
      </c>
      <c r="B127" s="50"/>
      <c r="C127" s="31"/>
      <c r="D127" s="50">
        <f>SUM(C127-B127)</f>
        <v>0</v>
      </c>
      <c r="E127" s="13"/>
    </row>
    <row r="128" spans="1:6" ht="50.25" customHeight="1" x14ac:dyDescent="0.3">
      <c r="A128" s="35" t="s">
        <v>29</v>
      </c>
      <c r="B128" s="34"/>
      <c r="C128" s="70" t="s">
        <v>28</v>
      </c>
      <c r="D128" s="70"/>
      <c r="E128" s="12"/>
    </row>
    <row r="129" spans="1:5" ht="42.75" customHeight="1" x14ac:dyDescent="0.2">
      <c r="A129" s="14"/>
      <c r="B129" s="14">
        <f>B17+B94</f>
        <v>214127.6</v>
      </c>
      <c r="C129" s="14">
        <f>C17+C94</f>
        <v>98791.992150000005</v>
      </c>
      <c r="D129" s="15"/>
      <c r="E129" s="16"/>
    </row>
    <row r="130" spans="1:5" ht="3.75" hidden="1" customHeight="1" x14ac:dyDescent="0.2">
      <c r="A130" s="14"/>
      <c r="B130" s="23"/>
      <c r="C130" s="14"/>
      <c r="D130" s="15"/>
      <c r="E130" s="16"/>
    </row>
    <row r="131" spans="1:5" ht="18.75" hidden="1" x14ac:dyDescent="0.2">
      <c r="D131" s="17"/>
    </row>
    <row r="132" spans="1:5" ht="15.95" customHeight="1" x14ac:dyDescent="0.2">
      <c r="A132" s="7" t="s">
        <v>52</v>
      </c>
      <c r="B132" s="21">
        <f>B22+B30+B45+B48+B56+B87+B97+B98+B103+B105+B107</f>
        <v>79330</v>
      </c>
      <c r="C132" s="21">
        <f t="shared" ref="C132:D132" si="9">C22+C30+C45+C48+C56+C87+C97+C98+C103+C105+C107</f>
        <v>34878.175749999995</v>
      </c>
      <c r="D132" s="21">
        <f t="shared" si="9"/>
        <v>-44451.824249999991</v>
      </c>
    </row>
    <row r="133" spans="1:5" ht="14.25" customHeight="1" x14ac:dyDescent="0.2">
      <c r="D133" s="18"/>
    </row>
    <row r="134" spans="1:5" ht="18.75" hidden="1" x14ac:dyDescent="0.2">
      <c r="D134" s="17"/>
    </row>
    <row r="135" spans="1:5" ht="18.75" hidden="1" x14ac:dyDescent="0.2">
      <c r="D135" s="17"/>
    </row>
    <row r="136" spans="1:5" ht="18.75" hidden="1" x14ac:dyDescent="0.2"/>
    <row r="137" spans="1:5" ht="18.75" hidden="1" x14ac:dyDescent="0.2"/>
    <row r="138" spans="1:5" ht="18.75" hidden="1" x14ac:dyDescent="0.2"/>
    <row r="139" spans="1:5" ht="18.75" hidden="1" x14ac:dyDescent="0.2">
      <c r="A139" s="17"/>
      <c r="B139" s="24"/>
      <c r="C139" s="17"/>
    </row>
    <row r="140" spans="1:5" ht="18.75" hidden="1" x14ac:dyDescent="0.2">
      <c r="A140" s="7" t="s">
        <v>2</v>
      </c>
    </row>
    <row r="141" spans="1:5" ht="18.75" x14ac:dyDescent="0.2">
      <c r="B141" s="14"/>
    </row>
    <row r="142" spans="1:5" ht="18.75" x14ac:dyDescent="0.2"/>
    <row r="143" spans="1:5" ht="18.75" x14ac:dyDescent="0.2"/>
    <row r="144" spans="1:5" ht="18.75" x14ac:dyDescent="0.2"/>
    <row r="145" spans="1:3" ht="18.75" x14ac:dyDescent="0.2"/>
    <row r="146" spans="1:3" ht="18.75" x14ac:dyDescent="0.2"/>
    <row r="147" spans="1:3" ht="18.75" x14ac:dyDescent="0.2"/>
    <row r="148" spans="1:3" ht="18.75" x14ac:dyDescent="0.2"/>
    <row r="149" spans="1:3" ht="18.75" x14ac:dyDescent="0.2"/>
    <row r="150" spans="1:3" ht="18.75" x14ac:dyDescent="0.2"/>
    <row r="151" spans="1:3" ht="18.75" x14ac:dyDescent="0.2"/>
    <row r="152" spans="1:3" ht="18.75" x14ac:dyDescent="0.2"/>
    <row r="153" spans="1:3" ht="18.75" x14ac:dyDescent="0.2"/>
    <row r="154" spans="1:3" ht="18.75" x14ac:dyDescent="0.2">
      <c r="A154" s="6"/>
      <c r="B154" s="6"/>
      <c r="C154" s="6"/>
    </row>
    <row r="155" spans="1:3" ht="18.75" x14ac:dyDescent="0.2">
      <c r="A155" s="6"/>
      <c r="B155" s="6"/>
      <c r="C155" s="6"/>
    </row>
    <row r="156" spans="1:3" ht="18.75" x14ac:dyDescent="0.2">
      <c r="A156" s="6"/>
      <c r="B156" s="6"/>
      <c r="C156" s="6"/>
    </row>
    <row r="157" spans="1:3" ht="18.75" x14ac:dyDescent="0.2">
      <c r="A157" s="6"/>
      <c r="B157" s="6"/>
      <c r="C157" s="6"/>
    </row>
    <row r="158" spans="1:3" ht="18.75" x14ac:dyDescent="0.2">
      <c r="A158" s="6"/>
      <c r="B158" s="6"/>
      <c r="C158" s="6"/>
    </row>
    <row r="159" spans="1:3" ht="18.75" x14ac:dyDescent="0.2">
      <c r="A159" s="6"/>
      <c r="B159" s="6"/>
      <c r="C159" s="6"/>
    </row>
    <row r="160" spans="1:3" ht="18.75" x14ac:dyDescent="0.2">
      <c r="A160" s="6"/>
      <c r="B160" s="6"/>
      <c r="C160" s="6"/>
    </row>
    <row r="161" spans="1:3" ht="18.75" x14ac:dyDescent="0.2">
      <c r="A161" s="6"/>
      <c r="B161" s="6"/>
      <c r="C161" s="6"/>
    </row>
    <row r="162" spans="1:3" ht="18.75" x14ac:dyDescent="0.2">
      <c r="A162" s="6"/>
      <c r="B162" s="6"/>
      <c r="C162" s="6"/>
    </row>
    <row r="163" spans="1:3" ht="18.75" x14ac:dyDescent="0.2">
      <c r="A163" s="6"/>
      <c r="B163" s="6"/>
      <c r="C163" s="6"/>
    </row>
    <row r="164" spans="1:3" ht="18.75" x14ac:dyDescent="0.2">
      <c r="A164" s="6"/>
      <c r="B164" s="6"/>
      <c r="C164" s="6"/>
    </row>
    <row r="165" spans="1:3" ht="18.75" x14ac:dyDescent="0.2">
      <c r="A165" s="6"/>
      <c r="B165" s="6"/>
      <c r="C165" s="6"/>
    </row>
    <row r="166" spans="1:3" ht="18.75" x14ac:dyDescent="0.2">
      <c r="A166" s="6"/>
      <c r="B166" s="6"/>
      <c r="C166" s="6"/>
    </row>
    <row r="167" spans="1:3" ht="18.75" x14ac:dyDescent="0.2">
      <c r="A167" s="6"/>
      <c r="B167" s="6"/>
      <c r="C167" s="6"/>
    </row>
    <row r="168" spans="1:3" ht="18.75" x14ac:dyDescent="0.2">
      <c r="A168" s="6"/>
      <c r="B168" s="6"/>
      <c r="C168" s="6"/>
    </row>
    <row r="169" spans="1:3" ht="18.75" x14ac:dyDescent="0.2">
      <c r="A169" s="6"/>
      <c r="B169" s="6"/>
      <c r="C169" s="6"/>
    </row>
    <row r="170" spans="1:3" ht="18.75" x14ac:dyDescent="0.2">
      <c r="A170" s="6"/>
      <c r="B170" s="6"/>
      <c r="C170" s="6"/>
    </row>
    <row r="171" spans="1:3" ht="18.75" x14ac:dyDescent="0.2">
      <c r="A171" s="6"/>
      <c r="B171" s="6"/>
      <c r="C171" s="6"/>
    </row>
    <row r="172" spans="1:3" ht="18.75" x14ac:dyDescent="0.2">
      <c r="A172" s="6"/>
      <c r="B172" s="6"/>
      <c r="C172" s="6"/>
    </row>
    <row r="173" spans="1:3" ht="18.75" x14ac:dyDescent="0.2">
      <c r="A173" s="6"/>
      <c r="B173" s="6"/>
      <c r="C173" s="6"/>
    </row>
    <row r="174" spans="1:3" ht="18.75" x14ac:dyDescent="0.2">
      <c r="A174" s="6"/>
      <c r="B174" s="6"/>
      <c r="C174" s="6"/>
    </row>
    <row r="175" spans="1:3" ht="18.75" x14ac:dyDescent="0.2">
      <c r="A175" s="6"/>
      <c r="B175" s="6"/>
      <c r="C175" s="6"/>
    </row>
    <row r="176" spans="1:3" ht="18.75" x14ac:dyDescent="0.2">
      <c r="A176" s="6"/>
      <c r="B176" s="6"/>
      <c r="C176" s="6"/>
    </row>
    <row r="177" spans="1:3" ht="18.75" x14ac:dyDescent="0.2">
      <c r="A177" s="6"/>
      <c r="B177" s="6"/>
      <c r="C177" s="6"/>
    </row>
    <row r="178" spans="1:3" ht="18.75" x14ac:dyDescent="0.2">
      <c r="A178" s="6"/>
      <c r="B178" s="6"/>
      <c r="C178" s="6"/>
    </row>
    <row r="179" spans="1:3" ht="18.75" x14ac:dyDescent="0.2">
      <c r="A179" s="6"/>
      <c r="B179" s="6"/>
      <c r="C179" s="6"/>
    </row>
    <row r="180" spans="1:3" ht="18.75" x14ac:dyDescent="0.2">
      <c r="A180" s="6"/>
      <c r="B180" s="6"/>
      <c r="C180" s="6"/>
    </row>
    <row r="181" spans="1:3" ht="18.75" x14ac:dyDescent="0.2">
      <c r="A181" s="6"/>
      <c r="B181" s="6"/>
      <c r="C181" s="6"/>
    </row>
    <row r="182" spans="1:3" ht="18.75" x14ac:dyDescent="0.2">
      <c r="A182" s="6"/>
      <c r="B182" s="6"/>
      <c r="C182" s="6"/>
    </row>
    <row r="183" spans="1:3" ht="18.75" x14ac:dyDescent="0.2">
      <c r="A183" s="6"/>
      <c r="B183" s="6"/>
      <c r="C183" s="6"/>
    </row>
    <row r="184" spans="1:3" ht="18.75" x14ac:dyDescent="0.2">
      <c r="A184" s="6"/>
      <c r="B184" s="6"/>
      <c r="C184" s="6"/>
    </row>
    <row r="185" spans="1:3" ht="18.75" x14ac:dyDescent="0.2">
      <c r="A185" s="6"/>
      <c r="B185" s="6"/>
      <c r="C185" s="6"/>
    </row>
    <row r="186" spans="1:3" ht="18.75" x14ac:dyDescent="0.2">
      <c r="A186" s="6"/>
      <c r="B186" s="6"/>
      <c r="C186" s="6"/>
    </row>
    <row r="187" spans="1:3" ht="18.75" x14ac:dyDescent="0.2">
      <c r="A187" s="6"/>
      <c r="B187" s="6"/>
      <c r="C187" s="6"/>
    </row>
    <row r="188" spans="1:3" ht="18.75" x14ac:dyDescent="0.2">
      <c r="A188" s="6"/>
      <c r="B188" s="6"/>
      <c r="C188" s="6"/>
    </row>
    <row r="189" spans="1:3" ht="18.75" x14ac:dyDescent="0.2">
      <c r="A189" s="6"/>
      <c r="B189" s="6"/>
      <c r="C189" s="6"/>
    </row>
    <row r="190" spans="1:3" ht="18.75" x14ac:dyDescent="0.2">
      <c r="A190" s="6"/>
      <c r="B190" s="6"/>
      <c r="C190" s="6"/>
    </row>
    <row r="191" spans="1:3" ht="18.75" x14ac:dyDescent="0.2">
      <c r="A191" s="6"/>
      <c r="B191" s="6"/>
      <c r="C191" s="6"/>
    </row>
    <row r="192" spans="1:3" ht="18.75" x14ac:dyDescent="0.2">
      <c r="A192" s="6"/>
      <c r="B192" s="6"/>
      <c r="C192" s="6"/>
    </row>
    <row r="193" spans="1:3" ht="18.75" x14ac:dyDescent="0.2">
      <c r="A193" s="6"/>
      <c r="B193" s="6"/>
      <c r="C193" s="6"/>
    </row>
    <row r="194" spans="1:3" ht="18.75" x14ac:dyDescent="0.2">
      <c r="A194" s="6"/>
      <c r="B194" s="6"/>
      <c r="C194" s="6"/>
    </row>
    <row r="195" spans="1:3" ht="18.75" x14ac:dyDescent="0.2">
      <c r="A195" s="6"/>
      <c r="B195" s="6"/>
      <c r="C195" s="6"/>
    </row>
    <row r="196" spans="1:3" ht="18.75" x14ac:dyDescent="0.2">
      <c r="A196" s="6"/>
      <c r="B196" s="6"/>
      <c r="C196" s="6"/>
    </row>
    <row r="197" spans="1:3" ht="18.75" x14ac:dyDescent="0.2">
      <c r="A197" s="6"/>
      <c r="B197" s="6"/>
      <c r="C197" s="6"/>
    </row>
    <row r="198" spans="1:3" ht="18.75" x14ac:dyDescent="0.2">
      <c r="A198" s="6"/>
      <c r="B198" s="6"/>
      <c r="C198" s="6"/>
    </row>
    <row r="199" spans="1:3" ht="18.75" x14ac:dyDescent="0.2">
      <c r="A199" s="6"/>
      <c r="B199" s="6"/>
      <c r="C199" s="6"/>
    </row>
    <row r="200" spans="1:3" ht="18.75" x14ac:dyDescent="0.2">
      <c r="A200" s="6"/>
      <c r="B200" s="6"/>
      <c r="C200" s="6"/>
    </row>
    <row r="201" spans="1:3" ht="18.75" x14ac:dyDescent="0.2">
      <c r="A201" s="6"/>
      <c r="B201" s="6"/>
      <c r="C201" s="6"/>
    </row>
    <row r="202" spans="1:3" ht="18.75" x14ac:dyDescent="0.2">
      <c r="A202" s="6"/>
      <c r="B202" s="6"/>
      <c r="C202" s="6"/>
    </row>
    <row r="203" spans="1:3" ht="18.75" x14ac:dyDescent="0.2">
      <c r="A203" s="6"/>
      <c r="B203" s="6"/>
      <c r="C203" s="6"/>
    </row>
    <row r="204" spans="1:3" ht="18.75" x14ac:dyDescent="0.2">
      <c r="A204" s="6"/>
      <c r="B204" s="6"/>
      <c r="C204" s="6"/>
    </row>
    <row r="205" spans="1:3" ht="18.75" x14ac:dyDescent="0.2">
      <c r="A205" s="6"/>
      <c r="B205" s="6"/>
      <c r="C205" s="6"/>
    </row>
    <row r="206" spans="1:3" ht="18.75" x14ac:dyDescent="0.2">
      <c r="A206" s="6"/>
      <c r="B206" s="6"/>
      <c r="C206" s="6"/>
    </row>
    <row r="207" spans="1:3" ht="18.75" x14ac:dyDescent="0.2">
      <c r="A207" s="6"/>
      <c r="B207" s="6"/>
      <c r="C207" s="6"/>
    </row>
  </sheetData>
  <mergeCells count="8">
    <mergeCell ref="C128:D128"/>
    <mergeCell ref="A1:D1"/>
    <mergeCell ref="A4:D4"/>
    <mergeCell ref="B11:B13"/>
    <mergeCell ref="C11:C13"/>
    <mergeCell ref="A9:D9"/>
    <mergeCell ref="A11:A13"/>
    <mergeCell ref="D11:D13"/>
  </mergeCells>
  <phoneticPr fontId="2" type="noConversion"/>
  <printOptions horizontalCentered="1"/>
  <pageMargins left="0.35433070866141736" right="0.23622047244094491" top="0.31496062992125984" bottom="0.19685039370078741" header="0.31496062992125984" footer="0.19685039370078741"/>
  <pageSetup paperSize="9" scale="8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2025 год</vt:lpstr>
      <vt:lpstr>'2025 год'!Заголовки_для_печати</vt:lpstr>
      <vt:lpstr>'2025 год'!Область_печати</vt:lpstr>
    </vt:vector>
  </TitlesOfParts>
  <Company>минфин РО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Бегущий</dc:creator>
  <cp:lastModifiedBy>user2</cp:lastModifiedBy>
  <cp:lastPrinted>2024-04-02T11:38:10Z</cp:lastPrinted>
  <dcterms:created xsi:type="dcterms:W3CDTF">2007-10-22T09:23:55Z</dcterms:created>
  <dcterms:modified xsi:type="dcterms:W3CDTF">2025-07-02T07:06:34Z</dcterms:modified>
</cp:coreProperties>
</file>