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UDGET1\Documents\Решения\ПРОЕКТЫ\2025\Проект решения 08 уточненный\"/>
    </mc:Choice>
  </mc:AlternateContent>
  <bookViews>
    <workbookView xWindow="480" yWindow="390" windowWidth="11115" windowHeight="5385"/>
  </bookViews>
  <sheets>
    <sheet name="Приложение" sheetId="2" r:id="rId1"/>
  </sheets>
  <definedNames>
    <definedName name="_xlnm.Print_Titles" localSheetId="0">Приложение!$16:$16</definedName>
    <definedName name="_xlnm.Print_Area" localSheetId="0">Приложение!$A$1:$J$52</definedName>
  </definedNames>
  <calcPr calcId="152511"/>
</workbook>
</file>

<file path=xl/calcChain.xml><?xml version="1.0" encoding="utf-8"?>
<calcChain xmlns="http://schemas.openxmlformats.org/spreadsheetml/2006/main">
  <c r="J20" i="2" l="1"/>
  <c r="H20" i="2"/>
  <c r="E20" i="2"/>
  <c r="F20" i="2"/>
  <c r="I32" i="2" l="1"/>
  <c r="I20" i="2"/>
  <c r="H33" i="2" l="1"/>
  <c r="E33" i="2"/>
  <c r="B33" i="2"/>
  <c r="H28" i="2" l="1"/>
  <c r="H29" i="2"/>
  <c r="E28" i="2"/>
  <c r="E29" i="2"/>
  <c r="B28" i="2"/>
  <c r="B29" i="2"/>
  <c r="C20" i="2" l="1"/>
  <c r="D20" i="2"/>
  <c r="G20" i="2"/>
  <c r="H32" i="2"/>
  <c r="E32" i="2"/>
  <c r="B32" i="2"/>
  <c r="G23" i="2" l="1"/>
  <c r="D21" i="2"/>
  <c r="E22" i="2"/>
  <c r="F34" i="2" l="1"/>
  <c r="G34" i="2"/>
  <c r="I34" i="2"/>
  <c r="J34" i="2"/>
  <c r="C34" i="2"/>
  <c r="H42" i="2"/>
  <c r="E42" i="2"/>
  <c r="B42" i="2"/>
  <c r="H41" i="2"/>
  <c r="E41" i="2"/>
  <c r="B41" i="2"/>
  <c r="D34" i="2"/>
  <c r="D43" i="2" l="1"/>
  <c r="H47" i="2"/>
  <c r="F43" i="2"/>
  <c r="G43" i="2"/>
  <c r="I43" i="2"/>
  <c r="J43" i="2"/>
  <c r="C43" i="2"/>
  <c r="E47" i="2"/>
  <c r="B47" i="2"/>
  <c r="E21" i="2"/>
  <c r="H49" i="2" l="1"/>
  <c r="J48" i="2"/>
  <c r="I48" i="2"/>
  <c r="H46" i="2"/>
  <c r="H45" i="2"/>
  <c r="H44" i="2"/>
  <c r="H40" i="2"/>
  <c r="H39" i="2"/>
  <c r="H38" i="2"/>
  <c r="H37" i="2"/>
  <c r="H36" i="2"/>
  <c r="H35" i="2"/>
  <c r="H31" i="2"/>
  <c r="H30" i="2"/>
  <c r="H27" i="2"/>
  <c r="H26" i="2"/>
  <c r="H25" i="2"/>
  <c r="H24" i="2"/>
  <c r="H23" i="2"/>
  <c r="H22" i="2"/>
  <c r="B40" i="2"/>
  <c r="E40" i="2"/>
  <c r="H34" i="2" l="1"/>
  <c r="H43" i="2"/>
  <c r="H48" i="2"/>
  <c r="I18" i="2"/>
  <c r="I17" i="2" s="1"/>
  <c r="H21" i="2"/>
  <c r="E39" i="2"/>
  <c r="B39" i="2"/>
  <c r="E38" i="2" l="1"/>
  <c r="B38" i="2"/>
  <c r="D25" i="2" l="1"/>
  <c r="B22" i="2" l="1"/>
  <c r="B50" i="2"/>
  <c r="E24" i="2"/>
  <c r="B31" i="2"/>
  <c r="E31" i="2"/>
  <c r="F48" i="2"/>
  <c r="G48" i="2"/>
  <c r="D48" i="2"/>
  <c r="B49" i="2"/>
  <c r="B36" i="2"/>
  <c r="B35" i="2"/>
  <c r="B21" i="2"/>
  <c r="E50" i="2"/>
  <c r="E52" i="2"/>
  <c r="E51" i="2" s="1"/>
  <c r="G51" i="2"/>
  <c r="F51" i="2"/>
  <c r="E46" i="2"/>
  <c r="E45" i="2"/>
  <c r="E44" i="2"/>
  <c r="E37" i="2"/>
  <c r="E36" i="2"/>
  <c r="E30" i="2"/>
  <c r="E27" i="2"/>
  <c r="E26" i="2"/>
  <c r="E25" i="2"/>
  <c r="E23" i="2"/>
  <c r="B52" i="2"/>
  <c r="B51" i="2" s="1"/>
  <c r="C51" i="2"/>
  <c r="D51" i="2"/>
  <c r="B45" i="2"/>
  <c r="B44" i="2"/>
  <c r="B27" i="2"/>
  <c r="B26" i="2"/>
  <c r="B25" i="2"/>
  <c r="B23" i="2"/>
  <c r="B46" i="2"/>
  <c r="B30" i="2"/>
  <c r="B37" i="2"/>
  <c r="C48" i="2"/>
  <c r="B24" i="2"/>
  <c r="E49" i="2"/>
  <c r="E35" i="2"/>
  <c r="B20" i="2" l="1"/>
  <c r="E34" i="2"/>
  <c r="B34" i="2"/>
  <c r="B43" i="2"/>
  <c r="E43" i="2"/>
  <c r="E48" i="2"/>
  <c r="D18" i="2"/>
  <c r="D17" i="2" s="1"/>
  <c r="F18" i="2"/>
  <c r="F17" i="2" s="1"/>
  <c r="B48" i="2"/>
  <c r="C18" i="2"/>
  <c r="C17" i="2" s="1"/>
  <c r="G18" i="2"/>
  <c r="G17" i="2" s="1"/>
  <c r="B18" i="2" l="1"/>
  <c r="B17" i="2" s="1"/>
  <c r="E18" i="2"/>
  <c r="E17" i="2" s="1"/>
  <c r="J18" i="2" l="1"/>
  <c r="H18" i="2" s="1"/>
  <c r="H17" i="2" s="1"/>
  <c r="J17" i="2" l="1"/>
</calcChain>
</file>

<file path=xl/sharedStrings.xml><?xml version="1.0" encoding="utf-8"?>
<sst xmlns="http://schemas.openxmlformats.org/spreadsheetml/2006/main" count="55" uniqueCount="51">
  <si>
    <t>из них:</t>
  </si>
  <si>
    <t>Наименование муниципальных образований</t>
  </si>
  <si>
    <t>Администрация Орловского района</t>
  </si>
  <si>
    <t>ВСЕГО</t>
  </si>
  <si>
    <t>Управление образования Орловского района</t>
  </si>
  <si>
    <t>Доля местного бюджета (4.6%)</t>
  </si>
  <si>
    <t>Управление культуры и спорта Орловского района Ростовской области</t>
  </si>
  <si>
    <t>в том числе:.</t>
  </si>
  <si>
    <t xml:space="preserve"> Субсидия  (95.4 %)</t>
  </si>
  <si>
    <t xml:space="preserve"> Муниципальный район</t>
  </si>
  <si>
    <t xml:space="preserve">к  Решению  Собрания депутатов Орловского района </t>
  </si>
  <si>
    <t>Управление социальной защиты населения Орловского района Ростовской области</t>
  </si>
  <si>
    <t>2.Субсидия на приобретение компьютерной техники</t>
  </si>
  <si>
    <t>1.Субсидия на комплектование книжных фондов библиотек муниципальных образований</t>
  </si>
  <si>
    <t>Всего на 2025 год</t>
  </si>
  <si>
    <t>Субсидия за счет средств резервного фонда Правительства Ростовской области (пруды накопители)</t>
  </si>
  <si>
    <t>Всего на 2026 год</t>
  </si>
  <si>
    <t>2. Субсидия на оснащение учреждений культуры современным оборудованием и программным обеспечением</t>
  </si>
  <si>
    <t xml:space="preserve">"О бюджете Орловского района на 2025 год и на </t>
  </si>
  <si>
    <t>плановый период 2026 и 2027 годов"</t>
  </si>
  <si>
    <t>Всего на 2027 год</t>
  </si>
  <si>
    <t xml:space="preserve">   Распределение субсидий, выделенных из  областного бюджета бюджету Орловского района на софинансирование расходных обязательств, возникающих при выполнении полномочий органов   местного самоуправления по вопросам местного значения Орловского района на 2025 и на плановый период 2026 и 2027 годов с долей местного бюджета</t>
  </si>
  <si>
    <t>1. Субсидии на реализацию мероприятий по обеспечению жильем молодых семей</t>
  </si>
  <si>
    <t>2. Субсидии на реализацию принципа экстерриториальности при предоставлении государственных и муниципальных услуг</t>
  </si>
  <si>
    <t>3. Субсидии на организацию предоставления областных услуг на базе многофункциональных центров предоставления государственных и муниципальных услуг</t>
  </si>
  <si>
    <t>4. Субсидии на возмещение предприятиям жилищно-коммунального хозяйства части платы граждан за коммунальные услуги по водоснабжению и водоотведению</t>
  </si>
  <si>
    <t>5. Субсидии на проведение комплексных кадастровых работ</t>
  </si>
  <si>
    <t>4. Субсидии на организацию бесплатного горячего питания детей из многодетных семей, обучающихся по очной форме обучения по программам основного общего, среднего общего образования в муниципальных образовательных организациях</t>
  </si>
  <si>
    <t>1. Субсидии на финансовое обеспечение деятельности мобильных бригад, осуществляющих доставку лиц старше 65 лет, проживающих в сельской местности, в медицинские организации</t>
  </si>
  <si>
    <t>3. 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</si>
  <si>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2. Субсидия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</si>
  <si>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1. Субсидии на организацию отдыха детей в каникулярное время</t>
  </si>
  <si>
    <t>5. Субсидии на ремонт и содержание автомобильных дорог общего пользования местного значения</t>
  </si>
  <si>
    <t xml:space="preserve">6. Субсидия на реализацию мероприятий по модернизации школьных систем образования </t>
  </si>
  <si>
    <t>5. Субсидии на организацию бесплатного горячего питания детей участников специальной военной операции, а также детей, находящихся под опекой (попечительством) участников специальной военной операции, обучающихся по очной форме обучения по программам основного общего, среднего общего образования в муниципальных образовательных организациях</t>
  </si>
  <si>
    <t>7. Субсидия на капитальный ремонт образовательных организаций</t>
  </si>
  <si>
    <t xml:space="preserve">3. Государственная поддержка отрасли культуры </t>
  </si>
  <si>
    <t>Приложение 13</t>
  </si>
  <si>
    <t>О  внесении изменений в Решение Собрания депутатов Орловского района</t>
  </si>
  <si>
    <t>от 24.12.2024 г.№ 166 "О бюджете Орловского района на 2025 год</t>
  </si>
  <si>
    <t>и на плановый период 2026 и 2027 годов"</t>
  </si>
  <si>
    <t>Приложение 9</t>
  </si>
  <si>
    <t>6. Строительство и реконструкция автомобильных дорог общего пользования и искусственных дорожных сооружений на них (субсидии на строительство и реконструкцию муниципальных объектов транспортной инфраструктуры)</t>
  </si>
  <si>
    <t>7. Капитальный ремонт автомобильных дорог общего пользования и искусственных дорожных сооружений на них (субсидии на капитальный ремонт муниципальных объектов транспортной инфраструктуры)</t>
  </si>
  <si>
    <t>8. Субсидии на ремонт и содержание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</si>
  <si>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9. Субсидии на софинансирование муниципальных программ по работе с молодежью</t>
  </si>
  <si>
    <t>10. Субсидии на реализацию программ формирования современной городской среды</t>
  </si>
  <si>
    <t>11. Субсидии на приобретение детского игрового оборудования, спортивного оборудования, малых архитектурных форм для последующей установки, а также на приобретение материалов резинового покрытия для дальнейшей укладки на детских площадках</t>
  </si>
  <si>
    <t xml:space="preserve"> Субсидия  (94.8 %)</t>
  </si>
  <si>
    <t>Доля местного бюджета (5.2%)</t>
  </si>
  <si>
    <t>к  Решению Собрания депутатов Орловского района от 01.08.2025 г №208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</si>
</sst>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2" fillId="0" borderId="0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left" vertical="top" wrapText="1"/>
    </xf>
    <xf numFmtId="164" fontId="8" fillId="0" borderId="1" xfId="1" applyNumberFormat="1" applyFont="1" applyFill="1" applyBorder="1" applyAlignment="1">
      <alignment vertical="top" wrapText="1"/>
    </xf>
    <xf numFmtId="164" fontId="8" fillId="0" borderId="1" xfId="1" applyNumberFormat="1" applyFont="1" applyFill="1" applyBorder="1" applyAlignment="1">
      <alignment horizontal="left" vertical="top" wrapText="1"/>
    </xf>
    <xf numFmtId="164" fontId="8" fillId="0" borderId="2" xfId="1" applyNumberFormat="1" applyFont="1" applyFill="1" applyBorder="1" applyAlignment="1">
      <alignment horizontal="left" vertical="top" wrapText="1"/>
    </xf>
    <xf numFmtId="165" fontId="8" fillId="0" borderId="1" xfId="1" applyNumberFormat="1" applyFont="1" applyFill="1" applyBorder="1" applyAlignment="1">
      <alignment vertical="top" wrapText="1"/>
    </xf>
    <xf numFmtId="0" fontId="2" fillId="0" borderId="1" xfId="1" applyFont="1" applyFill="1" applyBorder="1" applyAlignment="1">
      <alignment horizontal="left" vertical="top" wrapText="1"/>
    </xf>
    <xf numFmtId="164" fontId="7" fillId="0" borderId="1" xfId="1" applyNumberFormat="1" applyFont="1" applyFill="1" applyBorder="1" applyAlignment="1">
      <alignment vertical="top" wrapText="1"/>
    </xf>
    <xf numFmtId="164" fontId="7" fillId="0" borderId="1" xfId="1" applyNumberFormat="1" applyFont="1" applyFill="1" applyBorder="1" applyAlignment="1">
      <alignment horizontal="left" vertical="top" wrapText="1"/>
    </xf>
    <xf numFmtId="165" fontId="8" fillId="0" borderId="2" xfId="1" applyNumberFormat="1" applyFont="1" applyFill="1" applyBorder="1" applyAlignment="1">
      <alignment vertical="top" wrapText="1"/>
    </xf>
    <xf numFmtId="0" fontId="4" fillId="0" borderId="1" xfId="1" applyFont="1" applyFill="1" applyBorder="1" applyAlignment="1">
      <alignment vertical="top" wrapText="1"/>
    </xf>
    <xf numFmtId="0" fontId="4" fillId="0" borderId="3" xfId="1" applyFont="1" applyFill="1" applyBorder="1" applyAlignment="1">
      <alignment vertical="top" wrapText="1"/>
    </xf>
    <xf numFmtId="164" fontId="3" fillId="2" borderId="1" xfId="1" applyNumberFormat="1" applyFont="1" applyFill="1" applyBorder="1" applyAlignment="1">
      <alignment horizontal="left" vertical="top" wrapText="1"/>
    </xf>
    <xf numFmtId="0" fontId="2" fillId="2" borderId="0" xfId="1" applyFont="1" applyFill="1" applyBorder="1" applyAlignment="1">
      <alignment vertical="top" wrapText="1"/>
    </xf>
    <xf numFmtId="49" fontId="3" fillId="2" borderId="1" xfId="1" applyNumberFormat="1" applyFont="1" applyFill="1" applyBorder="1" applyAlignment="1">
      <alignment horizontal="left" vertical="top" wrapText="1"/>
    </xf>
    <xf numFmtId="0" fontId="3" fillId="2" borderId="1" xfId="1" applyNumberFormat="1" applyFont="1" applyFill="1" applyBorder="1" applyAlignment="1">
      <alignment horizontal="left" vertical="top" wrapText="1"/>
    </xf>
    <xf numFmtId="164" fontId="7" fillId="2" borderId="1" xfId="1" applyNumberFormat="1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0" fontId="7" fillId="2" borderId="1" xfId="1" applyFont="1" applyFill="1" applyBorder="1" applyAlignment="1">
      <alignment horizontal="left" vertical="top" wrapText="1"/>
    </xf>
    <xf numFmtId="0" fontId="3" fillId="2" borderId="1" xfId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left" vertical="top" wrapText="1"/>
    </xf>
    <xf numFmtId="165" fontId="8" fillId="0" borderId="1" xfId="1" applyNumberFormat="1" applyFont="1" applyFill="1" applyBorder="1" applyAlignment="1">
      <alignment horizontal="center" vertical="top" wrapText="1"/>
    </xf>
    <xf numFmtId="164" fontId="7" fillId="0" borderId="2" xfId="1" applyNumberFormat="1" applyFont="1" applyFill="1" applyBorder="1" applyAlignment="1">
      <alignment vertical="top" wrapText="1"/>
    </xf>
    <xf numFmtId="0" fontId="8" fillId="0" borderId="1" xfId="1" applyFont="1" applyFill="1" applyBorder="1" applyAlignment="1">
      <alignment vertical="top" wrapText="1"/>
    </xf>
    <xf numFmtId="165" fontId="7" fillId="0" borderId="1" xfId="1" applyNumberFormat="1" applyFont="1" applyFill="1" applyBorder="1" applyAlignment="1">
      <alignment vertical="top" wrapText="1"/>
    </xf>
    <xf numFmtId="165" fontId="9" fillId="0" borderId="1" xfId="1" applyNumberFormat="1" applyFont="1" applyFill="1" applyBorder="1" applyAlignment="1">
      <alignment vertical="top" wrapText="1"/>
    </xf>
    <xf numFmtId="0" fontId="5" fillId="0" borderId="0" xfId="1" applyFont="1" applyFill="1" applyBorder="1" applyAlignment="1">
      <alignment vertical="top" wrapText="1"/>
    </xf>
    <xf numFmtId="0" fontId="5" fillId="2" borderId="0" xfId="1" applyFont="1" applyFill="1" applyBorder="1" applyAlignment="1">
      <alignment vertical="top" wrapText="1"/>
    </xf>
    <xf numFmtId="0" fontId="8" fillId="2" borderId="1" xfId="1" applyFont="1" applyFill="1" applyBorder="1" applyAlignment="1">
      <alignment horizontal="center" vertical="top" wrapText="1"/>
    </xf>
    <xf numFmtId="0" fontId="3" fillId="2" borderId="1" xfId="1" applyNumberFormat="1" applyFont="1" applyFill="1" applyBorder="1" applyAlignment="1">
      <alignment horizontal="center" vertical="center" wrapText="1"/>
    </xf>
    <xf numFmtId="164" fontId="8" fillId="2" borderId="1" xfId="1" applyNumberFormat="1" applyFont="1" applyFill="1" applyBorder="1" applyAlignment="1">
      <alignment vertical="top" wrapText="1"/>
    </xf>
    <xf numFmtId="164" fontId="8" fillId="2" borderId="2" xfId="1" applyNumberFormat="1" applyFont="1" applyFill="1" applyBorder="1" applyAlignment="1">
      <alignment vertical="top" wrapText="1"/>
    </xf>
    <xf numFmtId="164" fontId="7" fillId="2" borderId="1" xfId="1" applyNumberFormat="1" applyFont="1" applyFill="1" applyBorder="1" applyAlignment="1">
      <alignment vertical="top" wrapText="1"/>
    </xf>
    <xf numFmtId="165" fontId="8" fillId="2" borderId="1" xfId="1" applyNumberFormat="1" applyFont="1" applyFill="1" applyBorder="1" applyAlignment="1">
      <alignment vertical="top" wrapText="1"/>
    </xf>
    <xf numFmtId="0" fontId="8" fillId="2" borderId="1" xfId="1" applyFont="1" applyFill="1" applyBorder="1" applyAlignment="1">
      <alignment vertical="top" wrapText="1"/>
    </xf>
    <xf numFmtId="165" fontId="7" fillId="2" borderId="1" xfId="1" applyNumberFormat="1" applyFont="1" applyFill="1" applyBorder="1" applyAlignment="1">
      <alignment vertical="top" wrapText="1"/>
    </xf>
    <xf numFmtId="164" fontId="2" fillId="0" borderId="0" xfId="1" applyNumberFormat="1" applyFont="1" applyFill="1" applyBorder="1" applyAlignment="1">
      <alignment vertical="top" wrapText="1"/>
    </xf>
    <xf numFmtId="164" fontId="9" fillId="2" borderId="1" xfId="1" applyNumberFormat="1" applyFont="1" applyFill="1" applyBorder="1" applyAlignment="1">
      <alignment vertical="top" wrapText="1"/>
    </xf>
    <xf numFmtId="164" fontId="9" fillId="0" borderId="1" xfId="1" applyNumberFormat="1" applyFont="1" applyFill="1" applyBorder="1" applyAlignment="1">
      <alignment vertical="top" wrapText="1"/>
    </xf>
    <xf numFmtId="165" fontId="2" fillId="0" borderId="0" xfId="1" applyNumberFormat="1" applyFont="1" applyFill="1" applyBorder="1" applyAlignment="1">
      <alignment vertical="top" wrapText="1"/>
    </xf>
    <xf numFmtId="0" fontId="5" fillId="0" borderId="0" xfId="1" applyFont="1" applyFill="1" applyBorder="1" applyAlignment="1">
      <alignment horizontal="right" vertical="top" wrapText="1"/>
    </xf>
    <xf numFmtId="49" fontId="6" fillId="0" borderId="0" xfId="1" applyNumberFormat="1" applyFont="1" applyFill="1" applyAlignment="1">
      <alignment horizontal="right" vertical="distributed" wrapText="1"/>
    </xf>
    <xf numFmtId="0" fontId="6" fillId="0" borderId="0" xfId="1" applyFont="1" applyFill="1" applyAlignment="1">
      <alignment horizontal="right" vertical="top" wrapText="1"/>
    </xf>
    <xf numFmtId="164" fontId="8" fillId="0" borderId="1" xfId="1" applyNumberFormat="1" applyFont="1" applyFill="1" applyBorder="1" applyAlignment="1">
      <alignment horizontal="center" vertical="center" wrapText="1"/>
    </xf>
    <xf numFmtId="49" fontId="5" fillId="0" borderId="0" xfId="1" applyNumberFormat="1" applyFont="1" applyFill="1" applyBorder="1" applyAlignment="1">
      <alignment horizontal="right" wrapText="1"/>
    </xf>
    <xf numFmtId="0" fontId="7" fillId="0" borderId="0" xfId="1" applyFont="1" applyFill="1" applyBorder="1" applyAlignment="1">
      <alignment horizontal="center" vertical="top" wrapText="1"/>
    </xf>
    <xf numFmtId="0" fontId="8" fillId="0" borderId="4" xfId="1" applyFont="1" applyFill="1" applyBorder="1" applyAlignment="1">
      <alignment horizontal="center" vertical="top" wrapText="1"/>
    </xf>
    <xf numFmtId="0" fontId="8" fillId="0" borderId="3" xfId="1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</cellXfs>
  <cellStyles count="2">
    <cellStyle name="Обычный" xfId="0" builtinId="0"/>
    <cellStyle name="Обычный_Копия ФСР на 2008-2010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W105"/>
  <sheetViews>
    <sheetView tabSelected="1" view="pageBreakPreview" topLeftCell="A16" zoomScale="75" zoomScaleNormal="70" zoomScaleSheetLayoutView="75" workbookViewId="0">
      <selection activeCell="I20" sqref="I20:J20"/>
    </sheetView>
  </sheetViews>
  <sheetFormatPr defaultColWidth="9.140625" defaultRowHeight="15.95" customHeight="1" x14ac:dyDescent="0.2"/>
  <cols>
    <col min="1" max="1" width="44.140625" style="3" customWidth="1"/>
    <col min="2" max="2" width="14.5703125" style="1" customWidth="1"/>
    <col min="3" max="3" width="16" style="17" customWidth="1"/>
    <col min="4" max="4" width="11.28515625" style="1" customWidth="1"/>
    <col min="5" max="5" width="13.85546875" style="1" customWidth="1"/>
    <col min="6" max="6" width="14.140625" style="17" customWidth="1"/>
    <col min="7" max="7" width="14.28515625" style="1" customWidth="1"/>
    <col min="8" max="8" width="12.140625" style="1" bestFit="1" customWidth="1"/>
    <col min="9" max="9" width="12.140625" style="17" bestFit="1" customWidth="1"/>
    <col min="10" max="10" width="12.140625" style="1" bestFit="1" customWidth="1"/>
    <col min="11" max="11" width="9.140625" style="1"/>
    <col min="12" max="14" width="13.28515625" style="1" bestFit="1" customWidth="1"/>
    <col min="15" max="15" width="9.140625" style="1"/>
    <col min="16" max="16" width="13.28515625" style="1" bestFit="1" customWidth="1"/>
    <col min="17" max="18" width="10.42578125" style="1" bestFit="1" customWidth="1"/>
    <col min="19" max="16384" width="9.140625" style="1"/>
  </cols>
  <sheetData>
    <row r="1" spans="1:10" ht="18.75" x14ac:dyDescent="0.3">
      <c r="D1" s="53" t="s">
        <v>41</v>
      </c>
      <c r="E1" s="53"/>
      <c r="F1" s="53"/>
      <c r="G1" s="53"/>
      <c r="H1" s="53"/>
      <c r="I1" s="53"/>
      <c r="J1" s="53"/>
    </row>
    <row r="2" spans="1:10" ht="18.75" x14ac:dyDescent="0.3">
      <c r="D2" s="54" t="s">
        <v>50</v>
      </c>
      <c r="E2" s="54"/>
      <c r="F2" s="54"/>
      <c r="G2" s="54"/>
      <c r="H2" s="54"/>
      <c r="I2" s="54"/>
      <c r="J2" s="54"/>
    </row>
    <row r="3" spans="1:10" ht="18.75" x14ac:dyDescent="0.3">
      <c r="A3" s="54" t="s">
        <v>38</v>
      </c>
      <c r="B3" s="54"/>
      <c r="C3" s="54"/>
      <c r="D3" s="54"/>
      <c r="E3" s="54"/>
      <c r="F3" s="54"/>
      <c r="G3" s="54"/>
      <c r="H3" s="54"/>
      <c r="I3" s="54"/>
      <c r="J3" s="54"/>
    </row>
    <row r="4" spans="1:10" ht="18.75" x14ac:dyDescent="0.3">
      <c r="D4" s="54" t="s">
        <v>39</v>
      </c>
      <c r="E4" s="54"/>
      <c r="F4" s="54"/>
      <c r="G4" s="54"/>
      <c r="H4" s="54"/>
      <c r="I4" s="54"/>
      <c r="J4" s="54"/>
    </row>
    <row r="5" spans="1:10" ht="18.75" x14ac:dyDescent="0.3">
      <c r="D5" s="54" t="s">
        <v>40</v>
      </c>
      <c r="E5" s="54"/>
      <c r="F5" s="54"/>
      <c r="G5" s="54"/>
      <c r="H5" s="54"/>
      <c r="I5" s="54"/>
      <c r="J5" s="54"/>
    </row>
    <row r="6" spans="1:10" ht="15.75" x14ac:dyDescent="0.2"/>
    <row r="7" spans="1:10" ht="18.75" x14ac:dyDescent="0.2">
      <c r="A7" s="5"/>
      <c r="B7" s="30"/>
      <c r="C7" s="31"/>
      <c r="D7" s="30"/>
      <c r="E7" s="30"/>
      <c r="F7" s="31"/>
      <c r="G7" s="44" t="s">
        <v>37</v>
      </c>
      <c r="H7" s="44"/>
      <c r="I7" s="44"/>
      <c r="J7" s="44"/>
    </row>
    <row r="8" spans="1:10" ht="18.75" x14ac:dyDescent="0.2">
      <c r="A8" s="45" t="s">
        <v>10</v>
      </c>
      <c r="B8" s="45"/>
      <c r="C8" s="45"/>
      <c r="D8" s="45"/>
      <c r="E8" s="45"/>
      <c r="F8" s="45"/>
      <c r="G8" s="45"/>
      <c r="H8" s="45"/>
      <c r="I8" s="45"/>
      <c r="J8" s="45"/>
    </row>
    <row r="9" spans="1:10" ht="18.75" x14ac:dyDescent="0.2">
      <c r="A9" s="46" t="s">
        <v>18</v>
      </c>
      <c r="B9" s="46"/>
      <c r="C9" s="46"/>
      <c r="D9" s="46"/>
      <c r="E9" s="46"/>
      <c r="F9" s="46"/>
      <c r="G9" s="46"/>
      <c r="H9" s="46"/>
      <c r="I9" s="46"/>
      <c r="J9" s="46"/>
    </row>
    <row r="10" spans="1:10" ht="18.75" x14ac:dyDescent="0.2">
      <c r="A10" s="44" t="s">
        <v>19</v>
      </c>
      <c r="B10" s="44"/>
      <c r="C10" s="44"/>
      <c r="D10" s="44"/>
      <c r="E10" s="44"/>
      <c r="F10" s="44"/>
      <c r="G10" s="44"/>
      <c r="H10" s="44"/>
      <c r="I10" s="44"/>
      <c r="J10" s="44"/>
    </row>
    <row r="11" spans="1:10" ht="15.95" customHeight="1" x14ac:dyDescent="0.3">
      <c r="A11" s="5"/>
      <c r="B11" s="52"/>
      <c r="C11" s="52"/>
      <c r="D11" s="52"/>
    </row>
    <row r="12" spans="1:10" ht="65.25" customHeight="1" x14ac:dyDescent="0.2">
      <c r="A12" s="49" t="s">
        <v>21</v>
      </c>
      <c r="B12" s="49"/>
      <c r="C12" s="49"/>
      <c r="D12" s="49"/>
      <c r="E12" s="49"/>
      <c r="F12" s="49"/>
      <c r="G12" s="49"/>
      <c r="H12" s="49"/>
      <c r="I12" s="49"/>
      <c r="J12" s="49"/>
    </row>
    <row r="13" spans="1:10" ht="18" customHeight="1" x14ac:dyDescent="0.3">
      <c r="A13" s="48"/>
      <c r="B13" s="48"/>
      <c r="C13" s="48"/>
      <c r="D13" s="48"/>
    </row>
    <row r="14" spans="1:10" ht="18" customHeight="1" x14ac:dyDescent="0.2">
      <c r="A14" s="47" t="s">
        <v>1</v>
      </c>
      <c r="B14" s="47" t="s">
        <v>14</v>
      </c>
      <c r="C14" s="50" t="s">
        <v>7</v>
      </c>
      <c r="D14" s="51"/>
      <c r="E14" s="47" t="s">
        <v>16</v>
      </c>
      <c r="F14" s="50" t="s">
        <v>7</v>
      </c>
      <c r="G14" s="51"/>
      <c r="H14" s="47" t="s">
        <v>20</v>
      </c>
      <c r="I14" s="50" t="s">
        <v>7</v>
      </c>
      <c r="J14" s="51"/>
    </row>
    <row r="15" spans="1:10" ht="78.75" customHeight="1" x14ac:dyDescent="0.2">
      <c r="A15" s="47"/>
      <c r="B15" s="47"/>
      <c r="C15" s="32" t="s">
        <v>8</v>
      </c>
      <c r="D15" s="25" t="s">
        <v>5</v>
      </c>
      <c r="E15" s="47"/>
      <c r="F15" s="32" t="s">
        <v>8</v>
      </c>
      <c r="G15" s="25" t="s">
        <v>5</v>
      </c>
      <c r="H15" s="47"/>
      <c r="I15" s="32" t="s">
        <v>48</v>
      </c>
      <c r="J15" s="25" t="s">
        <v>49</v>
      </c>
    </row>
    <row r="16" spans="1:10" ht="15.75" x14ac:dyDescent="0.2">
      <c r="A16" s="4">
        <v>1</v>
      </c>
      <c r="B16" s="4">
        <v>8</v>
      </c>
      <c r="C16" s="33">
        <v>9</v>
      </c>
      <c r="D16" s="4">
        <v>10</v>
      </c>
      <c r="E16" s="4">
        <v>8</v>
      </c>
      <c r="F16" s="33">
        <v>9</v>
      </c>
      <c r="G16" s="4">
        <v>10</v>
      </c>
      <c r="H16" s="4">
        <v>8</v>
      </c>
      <c r="I16" s="33">
        <v>9</v>
      </c>
      <c r="J16" s="4">
        <v>10</v>
      </c>
    </row>
    <row r="17" spans="1:20" ht="22.5" customHeight="1" x14ac:dyDescent="0.2">
      <c r="A17" s="4" t="s">
        <v>3</v>
      </c>
      <c r="B17" s="6">
        <f t="shared" ref="B17:J17" si="0">SUM(B18)</f>
        <v>249990.3</v>
      </c>
      <c r="C17" s="34">
        <f t="shared" si="0"/>
        <v>247039.09999999998</v>
      </c>
      <c r="D17" s="6">
        <f t="shared" si="0"/>
        <v>2951.2</v>
      </c>
      <c r="E17" s="6">
        <f t="shared" si="0"/>
        <v>374846.8</v>
      </c>
      <c r="F17" s="34">
        <f t="shared" si="0"/>
        <v>370722</v>
      </c>
      <c r="G17" s="6">
        <f t="shared" si="0"/>
        <v>4124.8</v>
      </c>
      <c r="H17" s="6">
        <f t="shared" si="0"/>
        <v>99166.3</v>
      </c>
      <c r="I17" s="34">
        <f t="shared" si="0"/>
        <v>97008.8</v>
      </c>
      <c r="J17" s="6">
        <f t="shared" si="0"/>
        <v>2157.5</v>
      </c>
      <c r="M17" s="40"/>
    </row>
    <row r="18" spans="1:20" s="2" customFormat="1" ht="18.75" x14ac:dyDescent="0.2">
      <c r="A18" s="7" t="s">
        <v>9</v>
      </c>
      <c r="B18" s="6">
        <f>SUM(C18+D18)</f>
        <v>249990.3</v>
      </c>
      <c r="C18" s="34">
        <f>SUM(C20+C34+C43+C48+C51)</f>
        <v>247039.09999999998</v>
      </c>
      <c r="D18" s="6">
        <f>SUM(D20+D34+D43+D48+D51)</f>
        <v>2951.2</v>
      </c>
      <c r="E18" s="6">
        <f>SUM(F18+G18)</f>
        <v>374846.8</v>
      </c>
      <c r="F18" s="34">
        <f>SUM(F20+F34+F43+F48+F51)</f>
        <v>370722</v>
      </c>
      <c r="G18" s="6">
        <f>SUM(G20+G34+G43+G48+G51)</f>
        <v>4124.8</v>
      </c>
      <c r="H18" s="6">
        <f>SUM(I18+J18)</f>
        <v>99166.3</v>
      </c>
      <c r="I18" s="34">
        <f>SUM(I20+I34+I43+I48+I51)</f>
        <v>97008.8</v>
      </c>
      <c r="J18" s="6">
        <f>SUM(J20+J34+J43+J48+J51)</f>
        <v>2157.5</v>
      </c>
    </row>
    <row r="19" spans="1:20" ht="18.75" x14ac:dyDescent="0.2">
      <c r="A19" s="8" t="s">
        <v>0</v>
      </c>
      <c r="B19" s="26"/>
      <c r="C19" s="35"/>
      <c r="D19" s="13"/>
      <c r="E19" s="26"/>
      <c r="F19" s="35"/>
      <c r="G19" s="13"/>
      <c r="H19" s="26"/>
      <c r="I19" s="35"/>
      <c r="J19" s="13"/>
    </row>
    <row r="20" spans="1:20" s="2" customFormat="1" ht="36" customHeight="1" x14ac:dyDescent="0.2">
      <c r="A20" s="12" t="s">
        <v>2</v>
      </c>
      <c r="B20" s="11">
        <f>SUM(B21:B32)</f>
        <v>215128.3</v>
      </c>
      <c r="C20" s="11">
        <f t="shared" ref="C20:J20" si="1">SUM(C21:C32)</f>
        <v>212919.69999999998</v>
      </c>
      <c r="D20" s="11">
        <f t="shared" si="1"/>
        <v>2208.6</v>
      </c>
      <c r="E20" s="11">
        <f>SUM(E21:E33)</f>
        <v>345897.10000000003</v>
      </c>
      <c r="F20" s="11">
        <f>SUM(F21:F33)</f>
        <v>341855.69999999995</v>
      </c>
      <c r="G20" s="11">
        <f t="shared" si="1"/>
        <v>3559.2</v>
      </c>
      <c r="H20" s="11">
        <f>SUM(H21:H33)</f>
        <v>67695.399999999994</v>
      </c>
      <c r="I20" s="11">
        <f>SUM(I21:I33)</f>
        <v>66308.100000000006</v>
      </c>
      <c r="J20" s="11">
        <f>SUM(J21:J33)</f>
        <v>1387.3</v>
      </c>
    </row>
    <row r="21" spans="1:20" ht="38.25" customHeight="1" x14ac:dyDescent="0.2">
      <c r="A21" s="16" t="s">
        <v>22</v>
      </c>
      <c r="B21" s="6">
        <f>C21+D21</f>
        <v>1301.5</v>
      </c>
      <c r="C21" s="34">
        <v>1241.5999999999999</v>
      </c>
      <c r="D21" s="9">
        <f>28.8+31.1</f>
        <v>59.900000000000006</v>
      </c>
      <c r="E21" s="6">
        <f>F21+G21</f>
        <v>2753.9</v>
      </c>
      <c r="F21" s="34">
        <v>2692.6</v>
      </c>
      <c r="G21" s="9">
        <v>61.3</v>
      </c>
      <c r="H21" s="6">
        <f>I21+J21</f>
        <v>2769.4</v>
      </c>
      <c r="I21" s="34">
        <v>2699</v>
      </c>
      <c r="J21" s="9">
        <v>70.400000000000006</v>
      </c>
    </row>
    <row r="22" spans="1:20" ht="51.75" customHeight="1" x14ac:dyDescent="0.2">
      <c r="A22" s="16" t="s">
        <v>23</v>
      </c>
      <c r="B22" s="6">
        <f t="shared" ref="B22:B26" si="2">SUM(C22+D22)</f>
        <v>36.1</v>
      </c>
      <c r="C22" s="34">
        <v>34.4</v>
      </c>
      <c r="D22" s="9">
        <v>1.7</v>
      </c>
      <c r="E22" s="6">
        <f t="shared" ref="E22:E31" si="3">SUM(F22+G22)</f>
        <v>37.5</v>
      </c>
      <c r="F22" s="34">
        <v>35.700000000000003</v>
      </c>
      <c r="G22" s="9">
        <v>1.8</v>
      </c>
      <c r="H22" s="6">
        <f t="shared" ref="H22:H31" si="4">SUM(I22+J22)</f>
        <v>38.800000000000004</v>
      </c>
      <c r="I22" s="34">
        <v>36.700000000000003</v>
      </c>
      <c r="J22" s="9">
        <v>2.1</v>
      </c>
    </row>
    <row r="23" spans="1:20" ht="83.25" customHeight="1" x14ac:dyDescent="0.2">
      <c r="A23" s="16" t="s">
        <v>24</v>
      </c>
      <c r="B23" s="6">
        <f t="shared" si="2"/>
        <v>58.300000000000004</v>
      </c>
      <c r="C23" s="34">
        <v>55.6</v>
      </c>
      <c r="D23" s="9">
        <v>2.7</v>
      </c>
      <c r="E23" s="6">
        <f t="shared" si="3"/>
        <v>60.9</v>
      </c>
      <c r="F23" s="34">
        <v>58</v>
      </c>
      <c r="G23" s="9">
        <f>2.8+0.1</f>
        <v>2.9</v>
      </c>
      <c r="H23" s="6">
        <f t="shared" si="4"/>
        <v>63.3</v>
      </c>
      <c r="I23" s="34">
        <v>60</v>
      </c>
      <c r="J23" s="9">
        <v>3.3</v>
      </c>
    </row>
    <row r="24" spans="1:20" ht="73.5" customHeight="1" x14ac:dyDescent="0.2">
      <c r="A24" s="18" t="s">
        <v>25</v>
      </c>
      <c r="B24" s="6">
        <f t="shared" si="2"/>
        <v>0</v>
      </c>
      <c r="C24" s="34">
        <v>0</v>
      </c>
      <c r="D24" s="9">
        <v>0</v>
      </c>
      <c r="E24" s="6">
        <f t="shared" si="3"/>
        <v>6650.3</v>
      </c>
      <c r="F24" s="34">
        <v>6344.3</v>
      </c>
      <c r="G24" s="9">
        <v>306</v>
      </c>
      <c r="H24" s="6">
        <f t="shared" si="4"/>
        <v>6692.3</v>
      </c>
      <c r="I24" s="34">
        <v>6344.3</v>
      </c>
      <c r="J24" s="9">
        <v>348</v>
      </c>
    </row>
    <row r="25" spans="1:20" ht="60" hidden="1" customHeight="1" x14ac:dyDescent="0.2">
      <c r="A25" s="24" t="s">
        <v>15</v>
      </c>
      <c r="B25" s="6">
        <f t="shared" si="2"/>
        <v>0</v>
      </c>
      <c r="C25" s="34">
        <v>0</v>
      </c>
      <c r="D25" s="9">
        <f>1352.4-1352.4</f>
        <v>0</v>
      </c>
      <c r="E25" s="6">
        <f t="shared" si="3"/>
        <v>0</v>
      </c>
      <c r="F25" s="34">
        <v>0</v>
      </c>
      <c r="G25" s="9">
        <v>0</v>
      </c>
      <c r="H25" s="6">
        <f t="shared" si="4"/>
        <v>0</v>
      </c>
      <c r="I25" s="34">
        <v>0</v>
      </c>
      <c r="J25" s="9">
        <v>0</v>
      </c>
    </row>
    <row r="26" spans="1:20" ht="43.5" hidden="1" customHeight="1" x14ac:dyDescent="0.2">
      <c r="A26" s="19" t="s">
        <v>26</v>
      </c>
      <c r="B26" s="6">
        <f t="shared" si="2"/>
        <v>0</v>
      </c>
      <c r="C26" s="34">
        <v>0</v>
      </c>
      <c r="D26" s="9">
        <v>0</v>
      </c>
      <c r="E26" s="6">
        <f t="shared" si="3"/>
        <v>0</v>
      </c>
      <c r="F26" s="34">
        <v>0</v>
      </c>
      <c r="G26" s="9">
        <v>0</v>
      </c>
      <c r="H26" s="6">
        <f t="shared" si="4"/>
        <v>0</v>
      </c>
      <c r="I26" s="34">
        <v>0</v>
      </c>
      <c r="J26" s="9">
        <v>0</v>
      </c>
    </row>
    <row r="27" spans="1:20" ht="53.25" customHeight="1" x14ac:dyDescent="0.2">
      <c r="A27" s="18" t="s">
        <v>32</v>
      </c>
      <c r="B27" s="6">
        <f t="shared" ref="B27:B31" si="5">SUM(C27+D27)</f>
        <v>60410.799999999996</v>
      </c>
      <c r="C27" s="34">
        <v>59806.6</v>
      </c>
      <c r="D27" s="9">
        <v>604.20000000000005</v>
      </c>
      <c r="E27" s="6">
        <f t="shared" si="3"/>
        <v>35353.599999999999</v>
      </c>
      <c r="F27" s="34">
        <v>35000</v>
      </c>
      <c r="G27" s="9">
        <v>353.6</v>
      </c>
      <c r="H27" s="6">
        <f t="shared" si="4"/>
        <v>0</v>
      </c>
      <c r="I27" s="34">
        <v>0</v>
      </c>
      <c r="J27" s="9">
        <v>0</v>
      </c>
    </row>
    <row r="28" spans="1:20" ht="111.75" customHeight="1" x14ac:dyDescent="0.2">
      <c r="A28" s="18" t="s">
        <v>42</v>
      </c>
      <c r="B28" s="6">
        <f t="shared" si="5"/>
        <v>73697.100000000006</v>
      </c>
      <c r="C28" s="34">
        <v>72960.100000000006</v>
      </c>
      <c r="D28" s="9">
        <v>737</v>
      </c>
      <c r="E28" s="6">
        <f t="shared" si="3"/>
        <v>0</v>
      </c>
      <c r="F28" s="34">
        <v>0</v>
      </c>
      <c r="G28" s="9">
        <v>0</v>
      </c>
      <c r="H28" s="6">
        <f t="shared" si="4"/>
        <v>0</v>
      </c>
      <c r="I28" s="34">
        <v>0</v>
      </c>
      <c r="J28" s="9">
        <v>0</v>
      </c>
    </row>
    <row r="29" spans="1:20" ht="95.25" customHeight="1" x14ac:dyDescent="0.2">
      <c r="A29" s="18" t="s">
        <v>43</v>
      </c>
      <c r="B29" s="6">
        <f t="shared" si="5"/>
        <v>79436.7</v>
      </c>
      <c r="C29" s="34">
        <v>78642.3</v>
      </c>
      <c r="D29" s="9">
        <v>794.4</v>
      </c>
      <c r="E29" s="6">
        <f t="shared" si="3"/>
        <v>281639.2</v>
      </c>
      <c r="F29" s="34">
        <v>278822.8</v>
      </c>
      <c r="G29" s="9">
        <v>2816.4</v>
      </c>
      <c r="H29" s="6">
        <f t="shared" si="4"/>
        <v>0</v>
      </c>
      <c r="I29" s="34">
        <v>0</v>
      </c>
      <c r="J29" s="9">
        <v>0</v>
      </c>
      <c r="Q29" s="40"/>
      <c r="R29" s="40"/>
      <c r="T29" s="43"/>
    </row>
    <row r="30" spans="1:20" ht="69" customHeight="1" x14ac:dyDescent="0.2">
      <c r="A30" s="18" t="s">
        <v>44</v>
      </c>
      <c r="B30" s="6">
        <f t="shared" si="5"/>
        <v>0</v>
      </c>
      <c r="C30" s="34">
        <v>0</v>
      </c>
      <c r="D30" s="9">
        <v>0</v>
      </c>
      <c r="E30" s="6">
        <f t="shared" si="3"/>
        <v>0</v>
      </c>
      <c r="F30" s="34">
        <v>0</v>
      </c>
      <c r="G30" s="9">
        <v>0</v>
      </c>
      <c r="H30" s="6">
        <f t="shared" si="4"/>
        <v>38975.300000000003</v>
      </c>
      <c r="I30" s="34">
        <v>38585.5</v>
      </c>
      <c r="J30" s="9">
        <v>389.8</v>
      </c>
    </row>
    <row r="31" spans="1:20" ht="48" customHeight="1" x14ac:dyDescent="0.2">
      <c r="A31" s="19" t="s">
        <v>45</v>
      </c>
      <c r="B31" s="6">
        <f t="shared" si="5"/>
        <v>187.79999999999998</v>
      </c>
      <c r="C31" s="37">
        <v>179.1</v>
      </c>
      <c r="D31" s="9">
        <v>8.6999999999999993</v>
      </c>
      <c r="E31" s="6">
        <f t="shared" si="3"/>
        <v>187.79999999999998</v>
      </c>
      <c r="F31" s="37">
        <v>179.1</v>
      </c>
      <c r="G31" s="9">
        <v>8.6999999999999993</v>
      </c>
      <c r="H31" s="6">
        <f t="shared" si="4"/>
        <v>218.6</v>
      </c>
      <c r="I31" s="37">
        <v>207.2</v>
      </c>
      <c r="J31" s="9">
        <v>11.4</v>
      </c>
    </row>
    <row r="32" spans="1:20" ht="48" customHeight="1" x14ac:dyDescent="0.2">
      <c r="A32" s="19" t="s">
        <v>46</v>
      </c>
      <c r="B32" s="6">
        <f t="shared" ref="B32:B33" si="6">SUM(C32+D32)</f>
        <v>0</v>
      </c>
      <c r="C32" s="37">
        <v>0</v>
      </c>
      <c r="D32" s="9">
        <v>0</v>
      </c>
      <c r="E32" s="6">
        <f t="shared" ref="E32:E33" si="7">SUM(F32+G32)</f>
        <v>8731.7000000000007</v>
      </c>
      <c r="F32" s="37">
        <v>8723.2000000000007</v>
      </c>
      <c r="G32" s="9">
        <v>8.5</v>
      </c>
      <c r="H32" s="6">
        <f t="shared" ref="H32:H33" si="8">SUM(I32+J32)</f>
        <v>8389.1999999999989</v>
      </c>
      <c r="I32" s="37">
        <f>8289.9+85.5</f>
        <v>8375.4</v>
      </c>
      <c r="J32" s="9">
        <v>13.8</v>
      </c>
    </row>
    <row r="33" spans="1:153" ht="117.75" customHeight="1" x14ac:dyDescent="0.2">
      <c r="A33" s="19" t="s">
        <v>47</v>
      </c>
      <c r="B33" s="6">
        <f t="shared" si="6"/>
        <v>0</v>
      </c>
      <c r="C33" s="37">
        <v>0</v>
      </c>
      <c r="D33" s="9">
        <v>0</v>
      </c>
      <c r="E33" s="6">
        <f t="shared" si="7"/>
        <v>10482.200000000001</v>
      </c>
      <c r="F33" s="37">
        <v>10000</v>
      </c>
      <c r="G33" s="9">
        <v>482.2</v>
      </c>
      <c r="H33" s="6">
        <f t="shared" si="8"/>
        <v>10548.5</v>
      </c>
      <c r="I33" s="37">
        <v>10000</v>
      </c>
      <c r="J33" s="9">
        <v>548.5</v>
      </c>
    </row>
    <row r="34" spans="1:153" s="14" customFormat="1" ht="42.75" customHeight="1" x14ac:dyDescent="0.2">
      <c r="A34" s="20" t="s">
        <v>4</v>
      </c>
      <c r="B34" s="11">
        <f>B35+B36+B37+B38+B39+B40+B41+B42</f>
        <v>33662.100000000006</v>
      </c>
      <c r="C34" s="36">
        <f t="shared" ref="C34:D34" si="9">C35+C36+C37+C38+C39+C40+C41+C42</f>
        <v>32961</v>
      </c>
      <c r="D34" s="11">
        <f t="shared" si="9"/>
        <v>701.10000000000014</v>
      </c>
      <c r="E34" s="11">
        <f t="shared" ref="E34" si="10">E35+E36+E37+E38+E39+E40+E41+E42</f>
        <v>28459.1</v>
      </c>
      <c r="F34" s="36">
        <f t="shared" ref="F34" si="11">F35+F36+F37+F38+F39+F40+F41+F42</f>
        <v>27933.7</v>
      </c>
      <c r="G34" s="11">
        <f t="shared" ref="G34" si="12">G35+G36+G37+G38+G39+G40+G41+G42</f>
        <v>525.4</v>
      </c>
      <c r="H34" s="11">
        <f t="shared" ref="H34" si="13">H35+H36+H37+H38+H39+H40+H41+H42</f>
        <v>28436.700000000004</v>
      </c>
      <c r="I34" s="36">
        <f t="shared" ref="I34" si="14">I35+I36+I37+I38+I39+I40+I41+I42</f>
        <v>27819</v>
      </c>
      <c r="J34" s="11">
        <f t="shared" ref="J34" si="15">J35+J36+J37+J38+J39+J40+J41+J42</f>
        <v>617.70000000000005</v>
      </c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</row>
    <row r="35" spans="1:153" ht="40.5" customHeight="1" x14ac:dyDescent="0.2">
      <c r="A35" s="16" t="s">
        <v>31</v>
      </c>
      <c r="B35" s="6">
        <f t="shared" ref="B35:B40" si="16">SUM(C35+D35)</f>
        <v>2853.1000000000004</v>
      </c>
      <c r="C35" s="34">
        <v>2721.8</v>
      </c>
      <c r="D35" s="9">
        <v>131.30000000000001</v>
      </c>
      <c r="E35" s="6">
        <f t="shared" ref="E35:E40" si="17">SUM(F35+G35)</f>
        <v>2967.2</v>
      </c>
      <c r="F35" s="34">
        <v>2830.7</v>
      </c>
      <c r="G35" s="9">
        <v>136.5</v>
      </c>
      <c r="H35" s="6">
        <f t="shared" ref="H35:H40" si="18">SUM(I35+J35)</f>
        <v>3085.8</v>
      </c>
      <c r="I35" s="34">
        <v>2925.3</v>
      </c>
      <c r="J35" s="9">
        <v>160.5</v>
      </c>
    </row>
    <row r="36" spans="1:153" ht="87.75" customHeight="1" x14ac:dyDescent="0.2">
      <c r="A36" s="18" t="s">
        <v>30</v>
      </c>
      <c r="B36" s="6">
        <f>SUM(C36+D36)</f>
        <v>15576.3</v>
      </c>
      <c r="C36" s="34">
        <v>15576.3</v>
      </c>
      <c r="D36" s="9">
        <v>0</v>
      </c>
      <c r="E36" s="6">
        <f t="shared" si="17"/>
        <v>14149.6</v>
      </c>
      <c r="F36" s="34">
        <v>14149.6</v>
      </c>
      <c r="G36" s="9">
        <v>0</v>
      </c>
      <c r="H36" s="6">
        <f t="shared" si="18"/>
        <v>13618.9</v>
      </c>
      <c r="I36" s="34">
        <v>13618.9</v>
      </c>
      <c r="J36" s="9">
        <v>0</v>
      </c>
    </row>
    <row r="37" spans="1:153" ht="101.25" customHeight="1" x14ac:dyDescent="0.2">
      <c r="A37" s="18" t="s">
        <v>29</v>
      </c>
      <c r="B37" s="6">
        <f t="shared" si="16"/>
        <v>2844.7</v>
      </c>
      <c r="C37" s="34">
        <v>2844.7</v>
      </c>
      <c r="D37" s="9">
        <v>0</v>
      </c>
      <c r="E37" s="6">
        <f t="shared" si="17"/>
        <v>2887.9</v>
      </c>
      <c r="F37" s="34">
        <v>2887.9</v>
      </c>
      <c r="G37" s="9">
        <v>0</v>
      </c>
      <c r="H37" s="6">
        <f t="shared" si="18"/>
        <v>2940.2</v>
      </c>
      <c r="I37" s="34">
        <v>2940.2</v>
      </c>
      <c r="J37" s="9">
        <v>0</v>
      </c>
    </row>
    <row r="38" spans="1:153" ht="123.75" customHeight="1" x14ac:dyDescent="0.2">
      <c r="A38" s="18" t="s">
        <v>27</v>
      </c>
      <c r="B38" s="6">
        <f t="shared" si="16"/>
        <v>8245.7999999999993</v>
      </c>
      <c r="C38" s="34">
        <v>7866.5</v>
      </c>
      <c r="D38" s="9">
        <v>379.3</v>
      </c>
      <c r="E38" s="6">
        <f t="shared" si="17"/>
        <v>8454.4</v>
      </c>
      <c r="F38" s="34">
        <v>8065.5</v>
      </c>
      <c r="G38" s="9">
        <v>388.9</v>
      </c>
      <c r="H38" s="6">
        <f t="shared" si="18"/>
        <v>8791.8000000000011</v>
      </c>
      <c r="I38" s="34">
        <v>8334.6</v>
      </c>
      <c r="J38" s="9">
        <v>457.2</v>
      </c>
    </row>
    <row r="39" spans="1:153" ht="175.5" customHeight="1" x14ac:dyDescent="0.2">
      <c r="A39" s="19" t="s">
        <v>34</v>
      </c>
      <c r="B39" s="6">
        <f t="shared" si="16"/>
        <v>842.2</v>
      </c>
      <c r="C39" s="34">
        <v>803.5</v>
      </c>
      <c r="D39" s="9">
        <v>38.700000000000003</v>
      </c>
      <c r="E39" s="6">
        <f t="shared" si="17"/>
        <v>0</v>
      </c>
      <c r="F39" s="34">
        <v>0</v>
      </c>
      <c r="G39" s="9">
        <v>0</v>
      </c>
      <c r="H39" s="6">
        <f t="shared" si="18"/>
        <v>0</v>
      </c>
      <c r="I39" s="34">
        <v>0</v>
      </c>
      <c r="J39" s="9">
        <v>0</v>
      </c>
    </row>
    <row r="40" spans="1:153" ht="60.75" customHeight="1" x14ac:dyDescent="0.2">
      <c r="A40" s="18" t="s">
        <v>33</v>
      </c>
      <c r="B40" s="6">
        <f t="shared" si="16"/>
        <v>3300</v>
      </c>
      <c r="C40" s="34">
        <v>3148.2</v>
      </c>
      <c r="D40" s="9">
        <v>151.80000000000001</v>
      </c>
      <c r="E40" s="6">
        <f t="shared" si="17"/>
        <v>0</v>
      </c>
      <c r="F40" s="34">
        <v>0</v>
      </c>
      <c r="G40" s="9">
        <v>0</v>
      </c>
      <c r="H40" s="6">
        <f t="shared" si="18"/>
        <v>0</v>
      </c>
      <c r="I40" s="34">
        <v>0</v>
      </c>
      <c r="J40" s="9">
        <v>0</v>
      </c>
    </row>
    <row r="41" spans="1:153" ht="40.5" hidden="1" customHeight="1" x14ac:dyDescent="0.2">
      <c r="A41" s="18" t="s">
        <v>35</v>
      </c>
      <c r="B41" s="6">
        <f t="shared" ref="B41:B42" si="19">SUM(C41+D41)</f>
        <v>0</v>
      </c>
      <c r="C41" s="34">
        <v>0</v>
      </c>
      <c r="D41" s="9">
        <v>0</v>
      </c>
      <c r="E41" s="42">
        <f t="shared" ref="E41:E42" si="20">SUM(F41+G41)</f>
        <v>0</v>
      </c>
      <c r="F41" s="41">
        <v>0</v>
      </c>
      <c r="G41" s="29">
        <v>0</v>
      </c>
      <c r="H41" s="6">
        <f t="shared" ref="H41:H42" si="21">SUM(I41+J41)</f>
        <v>0</v>
      </c>
      <c r="I41" s="34">
        <v>0</v>
      </c>
      <c r="J41" s="9">
        <v>0</v>
      </c>
    </row>
    <row r="42" spans="1:153" ht="163.5" hidden="1" customHeight="1" x14ac:dyDescent="0.2">
      <c r="A42" s="19"/>
      <c r="B42" s="6">
        <f t="shared" si="19"/>
        <v>0</v>
      </c>
      <c r="C42" s="34"/>
      <c r="D42" s="9"/>
      <c r="E42" s="6">
        <f t="shared" si="20"/>
        <v>0</v>
      </c>
      <c r="F42" s="34">
        <v>0</v>
      </c>
      <c r="G42" s="9">
        <v>0</v>
      </c>
      <c r="H42" s="6">
        <f t="shared" si="21"/>
        <v>0</v>
      </c>
      <c r="I42" s="34">
        <v>0</v>
      </c>
      <c r="J42" s="9">
        <v>0</v>
      </c>
    </row>
    <row r="43" spans="1:153" s="14" customFormat="1" ht="58.5" customHeight="1" x14ac:dyDescent="0.2">
      <c r="A43" s="21" t="s">
        <v>6</v>
      </c>
      <c r="B43" s="11">
        <f>B44+B45+B46+B47</f>
        <v>645</v>
      </c>
      <c r="C43" s="36">
        <f>C44+C45+C46+C47</f>
        <v>629</v>
      </c>
      <c r="D43" s="11">
        <f>D44+D45+D46+D47</f>
        <v>16</v>
      </c>
      <c r="E43" s="11">
        <f t="shared" ref="E43:J43" si="22">E44+E45+E46</f>
        <v>417.90000000000003</v>
      </c>
      <c r="F43" s="36">
        <f t="shared" si="22"/>
        <v>403.2</v>
      </c>
      <c r="G43" s="11">
        <f t="shared" si="22"/>
        <v>14.7</v>
      </c>
      <c r="H43" s="11">
        <f t="shared" si="22"/>
        <v>2402.2999999999997</v>
      </c>
      <c r="I43" s="36">
        <f t="shared" si="22"/>
        <v>2282.7000000000003</v>
      </c>
      <c r="J43" s="11">
        <f t="shared" si="22"/>
        <v>119.60000000000001</v>
      </c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15"/>
    </row>
    <row r="44" spans="1:153" ht="56.25" customHeight="1" x14ac:dyDescent="0.2">
      <c r="A44" s="16" t="s">
        <v>13</v>
      </c>
      <c r="B44" s="6">
        <f>SUM(C44+D44)</f>
        <v>282.3</v>
      </c>
      <c r="C44" s="34">
        <v>269.3</v>
      </c>
      <c r="D44" s="6">
        <v>13</v>
      </c>
      <c r="E44" s="6">
        <f t="shared" ref="E44:E50" si="23">SUM(F44+G44)</f>
        <v>293.60000000000002</v>
      </c>
      <c r="F44" s="34">
        <v>280</v>
      </c>
      <c r="G44" s="6">
        <v>13.6</v>
      </c>
      <c r="H44" s="6">
        <f t="shared" ref="H44:H49" si="24">SUM(I44+J44)</f>
        <v>305.39999999999998</v>
      </c>
      <c r="I44" s="34">
        <v>289.5</v>
      </c>
      <c r="J44" s="6">
        <v>15.9</v>
      </c>
    </row>
    <row r="45" spans="1:153" ht="56.25" customHeight="1" x14ac:dyDescent="0.2">
      <c r="A45" s="16" t="s">
        <v>17</v>
      </c>
      <c r="B45" s="6">
        <f>SUM(C45+D45)</f>
        <v>0</v>
      </c>
      <c r="C45" s="37">
        <v>0</v>
      </c>
      <c r="D45" s="9">
        <v>0</v>
      </c>
      <c r="E45" s="6">
        <f t="shared" si="23"/>
        <v>0</v>
      </c>
      <c r="F45" s="37">
        <v>0</v>
      </c>
      <c r="G45" s="9">
        <v>0</v>
      </c>
      <c r="H45" s="6">
        <f t="shared" si="24"/>
        <v>1967.7</v>
      </c>
      <c r="I45" s="37">
        <v>1865.3</v>
      </c>
      <c r="J45" s="9">
        <v>102.4</v>
      </c>
    </row>
    <row r="46" spans="1:153" s="17" customFormat="1" ht="39" customHeight="1" x14ac:dyDescent="0.2">
      <c r="A46" s="16" t="s">
        <v>36</v>
      </c>
      <c r="B46" s="6">
        <f t="shared" ref="B46:B50" si="25">SUM(C46+D46)</f>
        <v>362.7</v>
      </c>
      <c r="C46" s="37">
        <v>359.7</v>
      </c>
      <c r="D46" s="9">
        <v>3</v>
      </c>
      <c r="E46" s="6">
        <f t="shared" si="23"/>
        <v>124.3</v>
      </c>
      <c r="F46" s="37">
        <v>123.2</v>
      </c>
      <c r="G46" s="9">
        <v>1.1000000000000001</v>
      </c>
      <c r="H46" s="6">
        <f t="shared" si="24"/>
        <v>129.20000000000002</v>
      </c>
      <c r="I46" s="38">
        <v>127.9</v>
      </c>
      <c r="J46" s="9">
        <v>1.3</v>
      </c>
    </row>
    <row r="47" spans="1:153" s="17" customFormat="1" ht="54.75" hidden="1" customHeight="1" x14ac:dyDescent="0.2">
      <c r="A47" s="16"/>
      <c r="B47" s="6">
        <f t="shared" ref="B47" si="26">SUM(C47+D47)</f>
        <v>0</v>
      </c>
      <c r="C47" s="38"/>
      <c r="D47" s="9"/>
      <c r="E47" s="6">
        <f t="shared" ref="E47" si="27">SUM(F47+G47)</f>
        <v>0</v>
      </c>
      <c r="F47" s="38">
        <v>0</v>
      </c>
      <c r="G47" s="9">
        <v>0</v>
      </c>
      <c r="H47" s="6">
        <f t="shared" ref="H47" si="28">SUM(I47+J47)</f>
        <v>0</v>
      </c>
      <c r="I47" s="38">
        <v>0</v>
      </c>
      <c r="J47" s="9">
        <v>0</v>
      </c>
    </row>
    <row r="48" spans="1:153" ht="56.25" x14ac:dyDescent="0.2">
      <c r="A48" s="22" t="s">
        <v>11</v>
      </c>
      <c r="B48" s="11">
        <f>SUM(C48+D48)</f>
        <v>554.9</v>
      </c>
      <c r="C48" s="36">
        <f>C49+C50</f>
        <v>529.4</v>
      </c>
      <c r="D48" s="11">
        <f>D49+D50</f>
        <v>25.5</v>
      </c>
      <c r="E48" s="11">
        <f t="shared" si="23"/>
        <v>554.9</v>
      </c>
      <c r="F48" s="36">
        <f>F49+F50</f>
        <v>529.4</v>
      </c>
      <c r="G48" s="11">
        <f>G49+G50</f>
        <v>25.5</v>
      </c>
      <c r="H48" s="11">
        <f t="shared" si="24"/>
        <v>631.9</v>
      </c>
      <c r="I48" s="36">
        <f>I49+I50</f>
        <v>599</v>
      </c>
      <c r="J48" s="11">
        <f>J49+J50</f>
        <v>32.9</v>
      </c>
    </row>
    <row r="49" spans="1:10" ht="80.25" customHeight="1" x14ac:dyDescent="0.2">
      <c r="A49" s="23" t="s">
        <v>28</v>
      </c>
      <c r="B49" s="6">
        <f t="shared" si="25"/>
        <v>554.9</v>
      </c>
      <c r="C49" s="38">
        <v>529.4</v>
      </c>
      <c r="D49" s="9">
        <v>25.5</v>
      </c>
      <c r="E49" s="6">
        <f t="shared" si="23"/>
        <v>554.9</v>
      </c>
      <c r="F49" s="38">
        <v>529.4</v>
      </c>
      <c r="G49" s="9">
        <v>25.5</v>
      </c>
      <c r="H49" s="6">
        <f t="shared" si="24"/>
        <v>631.9</v>
      </c>
      <c r="I49" s="38">
        <v>599</v>
      </c>
      <c r="J49" s="9">
        <v>32.9</v>
      </c>
    </row>
    <row r="50" spans="1:10" ht="44.25" hidden="1" customHeight="1" x14ac:dyDescent="0.2">
      <c r="A50" s="23" t="s">
        <v>12</v>
      </c>
      <c r="B50" s="6">
        <f t="shared" si="25"/>
        <v>0</v>
      </c>
      <c r="C50" s="38">
        <v>0</v>
      </c>
      <c r="D50" s="27">
        <v>0</v>
      </c>
      <c r="E50" s="6">
        <f t="shared" si="23"/>
        <v>0</v>
      </c>
      <c r="F50" s="38">
        <v>0</v>
      </c>
      <c r="G50" s="27">
        <v>0</v>
      </c>
    </row>
    <row r="51" spans="1:10" ht="18.75" hidden="1" x14ac:dyDescent="0.2">
      <c r="A51" s="22"/>
      <c r="B51" s="28">
        <f t="shared" ref="B51:G51" si="29">B52</f>
        <v>0</v>
      </c>
      <c r="C51" s="39">
        <f t="shared" si="29"/>
        <v>0</v>
      </c>
      <c r="D51" s="28">
        <f t="shared" si="29"/>
        <v>0</v>
      </c>
      <c r="E51" s="28">
        <f t="shared" si="29"/>
        <v>0</v>
      </c>
      <c r="F51" s="39">
        <f t="shared" si="29"/>
        <v>0</v>
      </c>
      <c r="G51" s="28">
        <f t="shared" si="29"/>
        <v>0</v>
      </c>
    </row>
    <row r="52" spans="1:10" ht="54.75" hidden="1" customHeight="1" x14ac:dyDescent="0.2">
      <c r="A52" s="10"/>
      <c r="B52" s="9">
        <f>C52+D52</f>
        <v>0</v>
      </c>
      <c r="C52" s="37"/>
      <c r="D52" s="9"/>
      <c r="E52" s="9">
        <f>F52+G52</f>
        <v>0</v>
      </c>
      <c r="F52" s="37"/>
      <c r="G52" s="29"/>
    </row>
    <row r="53" spans="1:10" ht="15.75" x14ac:dyDescent="0.2"/>
    <row r="54" spans="1:10" ht="15.75" x14ac:dyDescent="0.2"/>
    <row r="55" spans="1:10" ht="15.75" x14ac:dyDescent="0.2"/>
    <row r="56" spans="1:10" ht="15.75" x14ac:dyDescent="0.2"/>
    <row r="57" spans="1:10" ht="15.75" x14ac:dyDescent="0.2"/>
    <row r="58" spans="1:10" ht="15.75" x14ac:dyDescent="0.2"/>
    <row r="59" spans="1:10" ht="15.75" x14ac:dyDescent="0.2"/>
    <row r="60" spans="1:10" ht="15.75" x14ac:dyDescent="0.2"/>
    <row r="61" spans="1:10" ht="15.75" x14ac:dyDescent="0.2"/>
    <row r="62" spans="1:10" ht="15.75" x14ac:dyDescent="0.2"/>
    <row r="63" spans="1:10" ht="15.75" x14ac:dyDescent="0.2"/>
    <row r="64" spans="1:10" ht="15.75" x14ac:dyDescent="0.2"/>
    <row r="65" ht="15.75" x14ac:dyDescent="0.2"/>
    <row r="66" ht="15.75" x14ac:dyDescent="0.2"/>
    <row r="67" ht="15.75" x14ac:dyDescent="0.2"/>
    <row r="68" ht="15.75" x14ac:dyDescent="0.2"/>
    <row r="69" ht="15.75" x14ac:dyDescent="0.2"/>
    <row r="70" ht="15.75" x14ac:dyDescent="0.2"/>
    <row r="71" ht="15.75" x14ac:dyDescent="0.2"/>
    <row r="72" ht="15.75" x14ac:dyDescent="0.2"/>
    <row r="73" ht="15.75" x14ac:dyDescent="0.2"/>
    <row r="74" ht="15.75" x14ac:dyDescent="0.2"/>
    <row r="75" ht="15.75" x14ac:dyDescent="0.2"/>
    <row r="76" ht="15.75" x14ac:dyDescent="0.2"/>
    <row r="77" ht="15.75" x14ac:dyDescent="0.2"/>
    <row r="78" ht="15.75" x14ac:dyDescent="0.2"/>
    <row r="79" ht="15.75" x14ac:dyDescent="0.2"/>
    <row r="80" ht="15.75" x14ac:dyDescent="0.2"/>
    <row r="81" ht="15.75" x14ac:dyDescent="0.2"/>
    <row r="82" ht="15.75" x14ac:dyDescent="0.2"/>
    <row r="83" ht="15.75" x14ac:dyDescent="0.2"/>
    <row r="84" ht="15.75" x14ac:dyDescent="0.2"/>
    <row r="85" ht="15.75" x14ac:dyDescent="0.2"/>
    <row r="86" ht="15.75" x14ac:dyDescent="0.2"/>
    <row r="87" ht="15.75" x14ac:dyDescent="0.2"/>
    <row r="88" ht="15.75" x14ac:dyDescent="0.2"/>
    <row r="89" ht="15.75" x14ac:dyDescent="0.2"/>
    <row r="90" ht="15.75" x14ac:dyDescent="0.2"/>
    <row r="91" ht="15.75" x14ac:dyDescent="0.2"/>
    <row r="92" ht="15.75" x14ac:dyDescent="0.2"/>
    <row r="93" ht="15.75" x14ac:dyDescent="0.2"/>
    <row r="94" ht="15.75" x14ac:dyDescent="0.2"/>
    <row r="95" ht="15.75" x14ac:dyDescent="0.2"/>
    <row r="96" ht="15.75" x14ac:dyDescent="0.2"/>
    <row r="97" ht="15.75" x14ac:dyDescent="0.2"/>
    <row r="98" ht="15.75" x14ac:dyDescent="0.2"/>
    <row r="99" ht="15.75" x14ac:dyDescent="0.2"/>
    <row r="100" ht="15.75" x14ac:dyDescent="0.2"/>
    <row r="101" ht="15.75" x14ac:dyDescent="0.2"/>
    <row r="102" ht="15.75" x14ac:dyDescent="0.2"/>
    <row r="103" ht="15.75" x14ac:dyDescent="0.2"/>
    <row r="104" ht="15.75" x14ac:dyDescent="0.2"/>
    <row r="105" ht="15.75" x14ac:dyDescent="0.2"/>
  </sheetData>
  <mergeCells count="19">
    <mergeCell ref="D1:J1"/>
    <mergeCell ref="D2:J2"/>
    <mergeCell ref="D4:J4"/>
    <mergeCell ref="D5:J5"/>
    <mergeCell ref="A3:J3"/>
    <mergeCell ref="G7:J7"/>
    <mergeCell ref="A8:J8"/>
    <mergeCell ref="A9:J9"/>
    <mergeCell ref="A10:J10"/>
    <mergeCell ref="A14:A15"/>
    <mergeCell ref="B14:B15"/>
    <mergeCell ref="E14:E15"/>
    <mergeCell ref="A13:D13"/>
    <mergeCell ref="A12:J12"/>
    <mergeCell ref="H14:H15"/>
    <mergeCell ref="I14:J14"/>
    <mergeCell ref="B11:D11"/>
    <mergeCell ref="F14:G14"/>
    <mergeCell ref="C14:D14"/>
  </mergeCells>
  <printOptions horizontalCentered="1"/>
  <pageMargins left="0.27559055118110237" right="0.23622047244094491" top="0.31496062992125984" bottom="0.19685039370078741" header="0.31496062992125984" footer="0.19685039370078741"/>
  <pageSetup paperSize="9" scale="6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минфин РО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Бегущий</dc:creator>
  <cp:lastModifiedBy>user2</cp:lastModifiedBy>
  <cp:lastPrinted>2021-10-25T07:44:00Z</cp:lastPrinted>
  <dcterms:created xsi:type="dcterms:W3CDTF">2007-10-22T09:23:55Z</dcterms:created>
  <dcterms:modified xsi:type="dcterms:W3CDTF">2025-08-05T12:05:37Z</dcterms:modified>
</cp:coreProperties>
</file>