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Приложение!$A$1:$J$42</definedName>
  </definedNames>
  <calcPr calcId="125725"/>
</workbook>
</file>

<file path=xl/calcChain.xml><?xml version="1.0" encoding="utf-8"?>
<calcChain xmlns="http://schemas.openxmlformats.org/spreadsheetml/2006/main">
  <c r="E16" i="2"/>
  <c r="F24" l="1"/>
  <c r="G24"/>
  <c r="I24"/>
  <c r="J24"/>
  <c r="C24"/>
  <c r="H32"/>
  <c r="E32"/>
  <c r="B32"/>
  <c r="H31"/>
  <c r="E31"/>
  <c r="B31"/>
  <c r="D24"/>
  <c r="D33" l="1"/>
  <c r="H37"/>
  <c r="F33"/>
  <c r="G33"/>
  <c r="I33"/>
  <c r="J33"/>
  <c r="C33"/>
  <c r="E37"/>
  <c r="B37"/>
  <c r="E15"/>
  <c r="H39" l="1"/>
  <c r="J38"/>
  <c r="I38"/>
  <c r="H36"/>
  <c r="H35"/>
  <c r="H34"/>
  <c r="H30"/>
  <c r="H29"/>
  <c r="H28"/>
  <c r="H27"/>
  <c r="H26"/>
  <c r="H25"/>
  <c r="H23"/>
  <c r="H22"/>
  <c r="H21"/>
  <c r="H20"/>
  <c r="H19"/>
  <c r="H18"/>
  <c r="H17"/>
  <c r="H16"/>
  <c r="J14"/>
  <c r="I14"/>
  <c r="B30"/>
  <c r="E30"/>
  <c r="H24" l="1"/>
  <c r="H33"/>
  <c r="H38"/>
  <c r="I12"/>
  <c r="I11" s="1"/>
  <c r="J12"/>
  <c r="J11" s="1"/>
  <c r="H15"/>
  <c r="H14" s="1"/>
  <c r="E29"/>
  <c r="B29"/>
  <c r="H12" l="1"/>
  <c r="H11" s="1"/>
  <c r="E28"/>
  <c r="B28"/>
  <c r="D19" l="1"/>
  <c r="B16" l="1"/>
  <c r="B40"/>
  <c r="E18"/>
  <c r="D14"/>
  <c r="B23"/>
  <c r="E23"/>
  <c r="F38"/>
  <c r="G38"/>
  <c r="D38"/>
  <c r="B39"/>
  <c r="B26"/>
  <c r="B25"/>
  <c r="G14"/>
  <c r="B15"/>
  <c r="E40"/>
  <c r="E42"/>
  <c r="E41" s="1"/>
  <c r="G41"/>
  <c r="F41"/>
  <c r="E36"/>
  <c r="E35"/>
  <c r="E34"/>
  <c r="E27"/>
  <c r="E26"/>
  <c r="E22"/>
  <c r="E21"/>
  <c r="E20"/>
  <c r="E19"/>
  <c r="E17"/>
  <c r="B42"/>
  <c r="B41" s="1"/>
  <c r="C41"/>
  <c r="D41"/>
  <c r="B35"/>
  <c r="B34"/>
  <c r="B21"/>
  <c r="B20"/>
  <c r="B19"/>
  <c r="B17"/>
  <c r="B36"/>
  <c r="B22"/>
  <c r="B27"/>
  <c r="C14"/>
  <c r="F14"/>
  <c r="C38"/>
  <c r="B18"/>
  <c r="E39"/>
  <c r="E25"/>
  <c r="E24" l="1"/>
  <c r="B24"/>
  <c r="B33"/>
  <c r="E33"/>
  <c r="E38"/>
  <c r="D12"/>
  <c r="D11" s="1"/>
  <c r="F12"/>
  <c r="F11" s="1"/>
  <c r="B38"/>
  <c r="C12"/>
  <c r="C11" s="1"/>
  <c r="B14"/>
  <c r="E14"/>
  <c r="G12"/>
  <c r="G11" s="1"/>
  <c r="B12" l="1"/>
  <c r="B11" s="1"/>
  <c r="E12"/>
  <c r="E11" s="1"/>
</calcChain>
</file>

<file path=xl/sharedStrings.xml><?xml version="1.0" encoding="utf-8"?>
<sst xmlns="http://schemas.openxmlformats.org/spreadsheetml/2006/main" count="46" uniqueCount="40">
  <si>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</si>
  <si>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</si>
  <si>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</si>
  <si>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</si>
  <si>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</si>
  <si>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</si>
  <si>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</si>
  <si>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</si>
  <si>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</si>
  <si>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</si>
  <si>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</si>
  <si>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</si>
  <si>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</si>
  <si>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</si>
  <si>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2025 год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</si>
  <si>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</si>
  <si>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</si>
  <si>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>2. Субсидия на оснащение учреждений культуры современным оборудованием и программным обеспечением</t>
  </si>
  <si>
    <t xml:space="preserve">"О бюджете Орловского района на 2025 год и на </t>
  </si>
  <si>
    <t>плановый период 2026 и 2027 годов"</t>
  </si>
  <si>
    <t>Всего на 2027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</si>
  <si>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2025 и на плановый период 2026 и 2027 годов с долей местного бюджета</t>
  </si>
  <si>
    <t>1. Субсидии на реализацию мероприятий по обеспечению жильем молодых семей</t>
  </si>
  <si>
    <t>2. Субсидии на реализацию принципа экстерриториальности при предоставлении государственных и муниципальных услуг</t>
  </si>
  <si>
    <t>3. Субсидии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</si>
  <si>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4. Субсидии на возмещение предприятиям жилищно-коммунального хозяйства части платы граждан за коммунальные услуги по водоснабжению и водоотведению</t>
  </si>
  <si>
    <t>5. Субсидии на проведение комплексных кадастровых работ</t>
  </si>
  <si>
    <t>4. 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</si>
  <si>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1. Субсидии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</si>
  <si>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3. 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</si>
  <si>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</si>
  <si>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1. Субсидии на организацию отдыха детей в каникулярное время</t>
  </si>
  <si>
    <t>5. Субсидии на ремонт и содержание автомобильных дорог общего пользования местного значения</t>
  </si>
  <si>
    <t>6. 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</si>
  <si>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7. Субсидии на софинансирование муниципальных программ по работе с молодежью</t>
  </si>
  <si>
    <t xml:space="preserve">6. Субсидия на реализацию мероприятий по модернизации школьных систем образования </t>
  </si>
  <si>
    <t>5. Субсидии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</si>
  <si>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7. Субсидия на капитальный ремонт образовательных организаций</t>
  </si>
  <si>
    <t xml:space="preserve">3. Государственная поддержка отрасли культуры </t>
  </si>
  <si>
    <t>Приложение 13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</si>
</sst>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165" fontId="10" fillId="0" borderId="1" xfId="1" applyNumberFormat="1" applyFont="1" applyFill="1" applyBorder="1" applyAlignment="1">
      <alignment vertical="top" wrapText="1"/>
    </xf>
    <xf numFmtId="0" fontId="5" fillId="2" borderId="0" xfId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vertical="top" wrapText="1"/>
    </xf>
    <xf numFmtId="164" fontId="8" fillId="2" borderId="2" xfId="1" applyNumberFormat="1" applyFont="1" applyFill="1" applyBorder="1" applyAlignment="1">
      <alignment vertical="top" wrapText="1"/>
    </xf>
    <xf numFmtId="164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95"/>
  <sheetViews>
    <sheetView tabSelected="1" view="pageBreakPreview" topLeftCell="A18" zoomScale="75" zoomScaleNormal="70" zoomScaleSheetLayoutView="75" workbookViewId="0">
      <selection activeCell="G29" sqref="G29"/>
    </sheetView>
  </sheetViews>
  <sheetFormatPr defaultColWidth="9.140625" defaultRowHeight="15.95" customHeight="1"/>
  <cols>
    <col min="1" max="1" width="44.140625" style="3" customWidth="1"/>
    <col min="2" max="2" width="14.5703125" style="1" customWidth="1"/>
    <col min="3" max="3" width="16" style="17" customWidth="1"/>
    <col min="4" max="4" width="11.28515625" style="1" customWidth="1"/>
    <col min="5" max="5" width="13.85546875" style="1" customWidth="1"/>
    <col min="6" max="6" width="14.140625" style="17" customWidth="1"/>
    <col min="7" max="7" width="14.28515625" style="1" customWidth="1"/>
    <col min="8" max="8" width="12.140625" style="1" bestFit="1" customWidth="1"/>
    <col min="9" max="9" width="12.140625" style="17" bestFit="1" customWidth="1"/>
    <col min="10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0" ht="18.75">
      <c r="A1" s="5"/>
      <c r="B1" s="30"/>
      <c r="C1" s="32"/>
      <c r="D1" s="30"/>
      <c r="E1" s="30"/>
      <c r="F1" s="32"/>
      <c r="G1" s="41" t="s">
        <v>39</v>
      </c>
      <c r="H1" s="41"/>
      <c r="I1" s="41"/>
      <c r="J1" s="41"/>
    </row>
    <row r="2" spans="1:10" ht="18.75">
      <c r="A2" s="42" t="s">
        <v>10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18.75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18.75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ht="15.95" customHeight="1">
      <c r="A5" s="5"/>
      <c r="B5" s="49"/>
      <c r="C5" s="49"/>
      <c r="D5" s="49"/>
    </row>
    <row r="6" spans="1:10" ht="65.25" customHeight="1">
      <c r="A6" s="46" t="s">
        <v>21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8" customHeight="1">
      <c r="A7" s="45"/>
      <c r="B7" s="45"/>
      <c r="C7" s="45"/>
      <c r="D7" s="45"/>
    </row>
    <row r="8" spans="1:10" ht="18" customHeight="1">
      <c r="A8" s="44" t="s">
        <v>1</v>
      </c>
      <c r="B8" s="44" t="s">
        <v>14</v>
      </c>
      <c r="C8" s="47" t="s">
        <v>7</v>
      </c>
      <c r="D8" s="48"/>
      <c r="E8" s="44" t="s">
        <v>16</v>
      </c>
      <c r="F8" s="47" t="s">
        <v>7</v>
      </c>
      <c r="G8" s="48"/>
      <c r="H8" s="44" t="s">
        <v>20</v>
      </c>
      <c r="I8" s="47" t="s">
        <v>7</v>
      </c>
      <c r="J8" s="48"/>
    </row>
    <row r="9" spans="1:10" ht="78.75" customHeight="1">
      <c r="A9" s="44"/>
      <c r="B9" s="44"/>
      <c r="C9" s="33" t="s">
        <v>8</v>
      </c>
      <c r="D9" s="25" t="s">
        <v>5</v>
      </c>
      <c r="E9" s="44"/>
      <c r="F9" s="33" t="s">
        <v>8</v>
      </c>
      <c r="G9" s="25" t="s">
        <v>5</v>
      </c>
      <c r="H9" s="44"/>
      <c r="I9" s="33" t="s">
        <v>8</v>
      </c>
      <c r="J9" s="25" t="s">
        <v>5</v>
      </c>
    </row>
    <row r="10" spans="1:10" ht="15.75">
      <c r="A10" s="4">
        <v>1</v>
      </c>
      <c r="B10" s="4">
        <v>8</v>
      </c>
      <c r="C10" s="34">
        <v>9</v>
      </c>
      <c r="D10" s="4">
        <v>10</v>
      </c>
      <c r="E10" s="4">
        <v>8</v>
      </c>
      <c r="F10" s="34">
        <v>9</v>
      </c>
      <c r="G10" s="4">
        <v>10</v>
      </c>
      <c r="H10" s="4">
        <v>8</v>
      </c>
      <c r="I10" s="34">
        <v>9</v>
      </c>
      <c r="J10" s="4">
        <v>10</v>
      </c>
    </row>
    <row r="11" spans="1:10" ht="22.5" customHeight="1">
      <c r="A11" s="4" t="s">
        <v>3</v>
      </c>
      <c r="B11" s="6">
        <f t="shared" ref="B11:J11" si="0">SUM(B12)</f>
        <v>102131.59999999999</v>
      </c>
      <c r="C11" s="35">
        <f t="shared" si="0"/>
        <v>100694.39999999999</v>
      </c>
      <c r="D11" s="6">
        <f t="shared" si="0"/>
        <v>1437.2000000000003</v>
      </c>
      <c r="E11" s="6">
        <f t="shared" si="0"/>
        <v>205343.40000000002</v>
      </c>
      <c r="F11" s="35">
        <f t="shared" si="0"/>
        <v>202682.7</v>
      </c>
      <c r="G11" s="6">
        <f t="shared" si="0"/>
        <v>2660.7</v>
      </c>
      <c r="H11" s="6">
        <f t="shared" si="0"/>
        <v>80228.599999999991</v>
      </c>
      <c r="I11" s="35">
        <f t="shared" si="0"/>
        <v>78633.399999999994</v>
      </c>
      <c r="J11" s="6">
        <f t="shared" si="0"/>
        <v>1595.2</v>
      </c>
    </row>
    <row r="12" spans="1:10" s="2" customFormat="1" ht="18.75">
      <c r="A12" s="7" t="s">
        <v>9</v>
      </c>
      <c r="B12" s="6">
        <f>SUM(C12+D12)</f>
        <v>102131.59999999999</v>
      </c>
      <c r="C12" s="35">
        <f>SUM(C14+C24+C33+C38+C41)</f>
        <v>100694.39999999999</v>
      </c>
      <c r="D12" s="6">
        <f>SUM(D14+D24+D33+D38+D41)</f>
        <v>1437.2000000000003</v>
      </c>
      <c r="E12" s="6">
        <f>SUM(F12+G12)</f>
        <v>205343.40000000002</v>
      </c>
      <c r="F12" s="35">
        <f>SUM(F14+F24+F33+F38+F41)</f>
        <v>202682.7</v>
      </c>
      <c r="G12" s="6">
        <f>SUM(G14+G24+G33+G38+G41)</f>
        <v>2660.7</v>
      </c>
      <c r="H12" s="6">
        <f>SUM(I12+J12)</f>
        <v>80228.599999999991</v>
      </c>
      <c r="I12" s="35">
        <f>SUM(I14+I24+I33+I38+I41)</f>
        <v>78633.399999999994</v>
      </c>
      <c r="J12" s="6">
        <f>SUM(J14+J24+J33+J38+J41)</f>
        <v>1595.2</v>
      </c>
    </row>
    <row r="13" spans="1:10" ht="18.75">
      <c r="A13" s="8" t="s">
        <v>0</v>
      </c>
      <c r="B13" s="26"/>
      <c r="C13" s="36"/>
      <c r="D13" s="13"/>
      <c r="E13" s="26"/>
      <c r="F13" s="36"/>
      <c r="G13" s="13"/>
      <c r="H13" s="26"/>
      <c r="I13" s="36"/>
      <c r="J13" s="13"/>
    </row>
    <row r="14" spans="1:10" s="2" customFormat="1" ht="36" customHeight="1">
      <c r="A14" s="12" t="s">
        <v>2</v>
      </c>
      <c r="B14" s="11">
        <f t="shared" ref="B14:G14" si="1">SUM(B15:B23)</f>
        <v>67398.000000000015</v>
      </c>
      <c r="C14" s="37">
        <f t="shared" si="1"/>
        <v>66697.500000000015</v>
      </c>
      <c r="D14" s="11">
        <f t="shared" si="1"/>
        <v>700.50000000000011</v>
      </c>
      <c r="E14" s="11">
        <f t="shared" si="1"/>
        <v>174465.9</v>
      </c>
      <c r="F14" s="37">
        <f t="shared" si="1"/>
        <v>172437.30000000002</v>
      </c>
      <c r="G14" s="11">
        <f t="shared" si="1"/>
        <v>2028.6000000000001</v>
      </c>
      <c r="H14" s="11">
        <f t="shared" ref="H14:J14" si="2">SUM(H15:H23)</f>
        <v>48757.700000000004</v>
      </c>
      <c r="I14" s="37">
        <f t="shared" si="2"/>
        <v>47932.7</v>
      </c>
      <c r="J14" s="11">
        <f t="shared" si="2"/>
        <v>825</v>
      </c>
    </row>
    <row r="15" spans="1:10" ht="38.25" customHeight="1">
      <c r="A15" s="16" t="s">
        <v>22</v>
      </c>
      <c r="B15" s="6">
        <f>C15+D15</f>
        <v>1270.3999999999999</v>
      </c>
      <c r="C15" s="35">
        <v>1241.5999999999999</v>
      </c>
      <c r="D15" s="31">
        <v>28.8</v>
      </c>
      <c r="E15" s="6">
        <f>F15+G15</f>
        <v>2753.9</v>
      </c>
      <c r="F15" s="35">
        <v>2692.6</v>
      </c>
      <c r="G15" s="9">
        <v>61.3</v>
      </c>
      <c r="H15" s="6">
        <f>I15+J15</f>
        <v>2769.4</v>
      </c>
      <c r="I15" s="35">
        <v>2699</v>
      </c>
      <c r="J15" s="9">
        <v>70.400000000000006</v>
      </c>
    </row>
    <row r="16" spans="1:10" ht="51.75" customHeight="1">
      <c r="A16" s="16" t="s">
        <v>23</v>
      </c>
      <c r="B16" s="6">
        <f t="shared" ref="B16:B20" si="3">SUM(C16+D16)</f>
        <v>36.1</v>
      </c>
      <c r="C16" s="35">
        <v>34.4</v>
      </c>
      <c r="D16" s="9">
        <v>1.7</v>
      </c>
      <c r="E16" s="6">
        <f t="shared" ref="E16:E23" si="4">SUM(F16+G16)</f>
        <v>37.5</v>
      </c>
      <c r="F16" s="35">
        <v>35.700000000000003</v>
      </c>
      <c r="G16" s="9">
        <v>1.8</v>
      </c>
      <c r="H16" s="6">
        <f t="shared" ref="H16:H23" si="5">SUM(I16+J16)</f>
        <v>38.800000000000004</v>
      </c>
      <c r="I16" s="35">
        <v>36.700000000000003</v>
      </c>
      <c r="J16" s="9">
        <v>2.1</v>
      </c>
    </row>
    <row r="17" spans="1:153" ht="83.25" customHeight="1">
      <c r="A17" s="16" t="s">
        <v>24</v>
      </c>
      <c r="B17" s="6">
        <f t="shared" si="3"/>
        <v>58.300000000000004</v>
      </c>
      <c r="C17" s="35">
        <v>55.6</v>
      </c>
      <c r="D17" s="9">
        <v>2.7</v>
      </c>
      <c r="E17" s="6">
        <f t="shared" si="4"/>
        <v>60.8</v>
      </c>
      <c r="F17" s="35">
        <v>58</v>
      </c>
      <c r="G17" s="9">
        <v>2.8</v>
      </c>
      <c r="H17" s="6">
        <f t="shared" si="5"/>
        <v>63.3</v>
      </c>
      <c r="I17" s="35">
        <v>60</v>
      </c>
      <c r="J17" s="9">
        <v>3.3</v>
      </c>
    </row>
    <row r="18" spans="1:153" ht="73.5" customHeight="1">
      <c r="A18" s="18" t="s">
        <v>25</v>
      </c>
      <c r="B18" s="6">
        <f t="shared" si="3"/>
        <v>0</v>
      </c>
      <c r="C18" s="35">
        <v>0</v>
      </c>
      <c r="D18" s="9">
        <v>0</v>
      </c>
      <c r="E18" s="6">
        <f t="shared" si="4"/>
        <v>6650.3</v>
      </c>
      <c r="F18" s="35">
        <v>6344.3</v>
      </c>
      <c r="G18" s="9">
        <v>306</v>
      </c>
      <c r="H18" s="6">
        <f t="shared" si="5"/>
        <v>6692.3</v>
      </c>
      <c r="I18" s="35">
        <v>6344.3</v>
      </c>
      <c r="J18" s="9">
        <v>348</v>
      </c>
    </row>
    <row r="19" spans="1:153" ht="60" hidden="1" customHeight="1">
      <c r="A19" s="24" t="s">
        <v>15</v>
      </c>
      <c r="B19" s="6">
        <f t="shared" si="3"/>
        <v>0</v>
      </c>
      <c r="C19" s="35">
        <v>0</v>
      </c>
      <c r="D19" s="9">
        <f>1352.4-1352.4</f>
        <v>0</v>
      </c>
      <c r="E19" s="6">
        <f t="shared" si="4"/>
        <v>0</v>
      </c>
      <c r="F19" s="35">
        <v>0</v>
      </c>
      <c r="G19" s="9">
        <v>0</v>
      </c>
      <c r="H19" s="6">
        <f t="shared" si="5"/>
        <v>0</v>
      </c>
      <c r="I19" s="35">
        <v>0</v>
      </c>
      <c r="J19" s="9">
        <v>0</v>
      </c>
    </row>
    <row r="20" spans="1:153" ht="43.5" hidden="1" customHeight="1">
      <c r="A20" s="19" t="s">
        <v>26</v>
      </c>
      <c r="B20" s="6">
        <f t="shared" si="3"/>
        <v>0</v>
      </c>
      <c r="C20" s="35">
        <v>0</v>
      </c>
      <c r="D20" s="9">
        <v>0</v>
      </c>
      <c r="E20" s="6">
        <f t="shared" si="4"/>
        <v>0</v>
      </c>
      <c r="F20" s="35">
        <v>0</v>
      </c>
      <c r="G20" s="9">
        <v>0</v>
      </c>
      <c r="H20" s="6">
        <f t="shared" si="5"/>
        <v>0</v>
      </c>
      <c r="I20" s="35">
        <v>0</v>
      </c>
      <c r="J20" s="9">
        <v>0</v>
      </c>
    </row>
    <row r="21" spans="1:153" ht="53.25" customHeight="1">
      <c r="A21" s="18" t="s">
        <v>32</v>
      </c>
      <c r="B21" s="6">
        <f t="shared" ref="B21:B23" si="6">SUM(C21+D21)</f>
        <v>65845.400000000009</v>
      </c>
      <c r="C21" s="35">
        <v>65186.8</v>
      </c>
      <c r="D21" s="9">
        <v>658.6</v>
      </c>
      <c r="E21" s="6">
        <f t="shared" si="4"/>
        <v>164775.6</v>
      </c>
      <c r="F21" s="35">
        <v>163127.6</v>
      </c>
      <c r="G21" s="9">
        <v>1648</v>
      </c>
      <c r="H21" s="6">
        <f t="shared" si="5"/>
        <v>0</v>
      </c>
      <c r="I21" s="35">
        <v>0</v>
      </c>
      <c r="J21" s="9">
        <v>0</v>
      </c>
    </row>
    <row r="22" spans="1:153" ht="69" customHeight="1">
      <c r="A22" s="18" t="s">
        <v>33</v>
      </c>
      <c r="B22" s="6">
        <f t="shared" si="6"/>
        <v>0</v>
      </c>
      <c r="C22" s="35">
        <v>0</v>
      </c>
      <c r="D22" s="9">
        <v>0</v>
      </c>
      <c r="E22" s="6">
        <f t="shared" si="4"/>
        <v>0</v>
      </c>
      <c r="F22" s="35">
        <v>0</v>
      </c>
      <c r="G22" s="9">
        <v>0</v>
      </c>
      <c r="H22" s="6">
        <f t="shared" si="5"/>
        <v>38975.300000000003</v>
      </c>
      <c r="I22" s="35">
        <v>38585.5</v>
      </c>
      <c r="J22" s="9">
        <v>389.8</v>
      </c>
    </row>
    <row r="23" spans="1:153" ht="48" customHeight="1">
      <c r="A23" s="19" t="s">
        <v>34</v>
      </c>
      <c r="B23" s="6">
        <f t="shared" si="6"/>
        <v>187.79999999999998</v>
      </c>
      <c r="C23" s="38">
        <v>179.1</v>
      </c>
      <c r="D23" s="9">
        <v>8.6999999999999993</v>
      </c>
      <c r="E23" s="6">
        <f t="shared" si="4"/>
        <v>187.79999999999998</v>
      </c>
      <c r="F23" s="38">
        <v>179.1</v>
      </c>
      <c r="G23" s="9">
        <v>8.6999999999999993</v>
      </c>
      <c r="H23" s="6">
        <f t="shared" si="5"/>
        <v>218.6</v>
      </c>
      <c r="I23" s="38">
        <v>207.2</v>
      </c>
      <c r="J23" s="9">
        <v>11.4</v>
      </c>
    </row>
    <row r="24" spans="1:153" s="14" customFormat="1" ht="42.75" customHeight="1">
      <c r="A24" s="20" t="s">
        <v>4</v>
      </c>
      <c r="B24" s="11">
        <f>B25+B26+B27+B28+B29+B30+B31+B32</f>
        <v>33533.699999999997</v>
      </c>
      <c r="C24" s="37">
        <f t="shared" ref="C24:D24" si="7">C25+C26+C27+C28+C29+C30+C31+C32</f>
        <v>32838.499999999993</v>
      </c>
      <c r="D24" s="11">
        <f t="shared" si="7"/>
        <v>695.2</v>
      </c>
      <c r="E24" s="11">
        <f t="shared" ref="E24" si="8">E25+E26+E27+E28+E29+E30+E31+E32</f>
        <v>29904.699999999997</v>
      </c>
      <c r="F24" s="37">
        <f t="shared" ref="F24" si="9">F25+F26+F27+F28+F29+F30+F31+F32</f>
        <v>29312.799999999999</v>
      </c>
      <c r="G24" s="11">
        <f t="shared" ref="G24" si="10">G25+G26+G27+G28+G29+G30+G31+G32</f>
        <v>591.9</v>
      </c>
      <c r="H24" s="11">
        <f t="shared" ref="H24" si="11">H25+H26+H27+H28+H29+H30+H31+H32</f>
        <v>28436.700000000004</v>
      </c>
      <c r="I24" s="37">
        <f t="shared" ref="I24" si="12">I25+I26+I27+I28+I29+I30+I31+I32</f>
        <v>27819</v>
      </c>
      <c r="J24" s="11">
        <f t="shared" ref="J24" si="13">J25+J26+J27+J28+J29+J30+J31+J32</f>
        <v>617.70000000000005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</row>
    <row r="25" spans="1:153" ht="40.5" customHeight="1">
      <c r="A25" s="16" t="s">
        <v>31</v>
      </c>
      <c r="B25" s="6">
        <f t="shared" ref="B25:B30" si="14">SUM(C25+D25)</f>
        <v>2853.1000000000004</v>
      </c>
      <c r="C25" s="35">
        <v>2721.8</v>
      </c>
      <c r="D25" s="9">
        <v>131.30000000000001</v>
      </c>
      <c r="E25" s="6">
        <f t="shared" ref="E25:E30" si="15">SUM(F25+G25)</f>
        <v>2967.2</v>
      </c>
      <c r="F25" s="35">
        <v>2830.7</v>
      </c>
      <c r="G25" s="9">
        <v>136.5</v>
      </c>
      <c r="H25" s="6">
        <f t="shared" ref="H25:H30" si="16">SUM(I25+J25)</f>
        <v>3085.8</v>
      </c>
      <c r="I25" s="35">
        <v>2925.3</v>
      </c>
      <c r="J25" s="9">
        <v>160.5</v>
      </c>
    </row>
    <row r="26" spans="1:153" ht="87.75" customHeight="1">
      <c r="A26" s="18" t="s">
        <v>30</v>
      </c>
      <c r="B26" s="6">
        <f>SUM(C26+D26)</f>
        <v>15576.3</v>
      </c>
      <c r="C26" s="35">
        <v>15576.3</v>
      </c>
      <c r="D26" s="9">
        <v>0</v>
      </c>
      <c r="E26" s="6">
        <f t="shared" si="15"/>
        <v>14149.6</v>
      </c>
      <c r="F26" s="35">
        <v>14149.6</v>
      </c>
      <c r="G26" s="9">
        <v>0</v>
      </c>
      <c r="H26" s="6">
        <f t="shared" si="16"/>
        <v>13618.9</v>
      </c>
      <c r="I26" s="35">
        <v>13618.9</v>
      </c>
      <c r="J26" s="9">
        <v>0</v>
      </c>
    </row>
    <row r="27" spans="1:153" ht="101.25" customHeight="1">
      <c r="A27" s="18" t="s">
        <v>29</v>
      </c>
      <c r="B27" s="6">
        <f t="shared" si="14"/>
        <v>2844.7</v>
      </c>
      <c r="C27" s="35">
        <v>2844.7</v>
      </c>
      <c r="D27" s="9">
        <v>0</v>
      </c>
      <c r="E27" s="6">
        <f t="shared" si="15"/>
        <v>2887.9</v>
      </c>
      <c r="F27" s="35">
        <v>2887.9</v>
      </c>
      <c r="G27" s="9">
        <v>0</v>
      </c>
      <c r="H27" s="6">
        <f t="shared" si="16"/>
        <v>2940.2</v>
      </c>
      <c r="I27" s="35">
        <v>2940.2</v>
      </c>
      <c r="J27" s="9">
        <v>0</v>
      </c>
    </row>
    <row r="28" spans="1:153" ht="123.75" customHeight="1">
      <c r="A28" s="18" t="s">
        <v>27</v>
      </c>
      <c r="B28" s="6">
        <f t="shared" si="14"/>
        <v>8129.2999999999993</v>
      </c>
      <c r="C28" s="35">
        <v>7755.4</v>
      </c>
      <c r="D28" s="9">
        <v>373.9</v>
      </c>
      <c r="E28" s="6">
        <f t="shared" si="15"/>
        <v>8454.4</v>
      </c>
      <c r="F28" s="35">
        <v>8065.5</v>
      </c>
      <c r="G28" s="9">
        <v>388.9</v>
      </c>
      <c r="H28" s="6">
        <f t="shared" si="16"/>
        <v>8791.8000000000011</v>
      </c>
      <c r="I28" s="35">
        <v>8334.6</v>
      </c>
      <c r="J28" s="9">
        <v>457.2</v>
      </c>
    </row>
    <row r="29" spans="1:153" ht="175.5" customHeight="1">
      <c r="A29" s="19" t="s">
        <v>36</v>
      </c>
      <c r="B29" s="6">
        <f t="shared" si="14"/>
        <v>830.30000000000007</v>
      </c>
      <c r="C29" s="35">
        <v>792.1</v>
      </c>
      <c r="D29" s="9">
        <v>38.200000000000003</v>
      </c>
      <c r="E29" s="6">
        <f t="shared" si="15"/>
        <v>0</v>
      </c>
      <c r="F29" s="35">
        <v>0</v>
      </c>
      <c r="G29" s="9">
        <v>0</v>
      </c>
      <c r="H29" s="6">
        <f t="shared" si="16"/>
        <v>0</v>
      </c>
      <c r="I29" s="35">
        <v>0</v>
      </c>
      <c r="J29" s="9">
        <v>0</v>
      </c>
    </row>
    <row r="30" spans="1:153" ht="60.75" customHeight="1">
      <c r="A30" s="18" t="s">
        <v>35</v>
      </c>
      <c r="B30" s="6">
        <f t="shared" si="14"/>
        <v>3300</v>
      </c>
      <c r="C30" s="35">
        <v>3148.2</v>
      </c>
      <c r="D30" s="9">
        <v>151.80000000000001</v>
      </c>
      <c r="E30" s="6">
        <f t="shared" si="15"/>
        <v>0</v>
      </c>
      <c r="F30" s="35">
        <v>0</v>
      </c>
      <c r="G30" s="9">
        <v>0</v>
      </c>
      <c r="H30" s="6">
        <f t="shared" si="16"/>
        <v>0</v>
      </c>
      <c r="I30" s="35">
        <v>0</v>
      </c>
      <c r="J30" s="9">
        <v>0</v>
      </c>
    </row>
    <row r="31" spans="1:153" ht="40.5" customHeight="1">
      <c r="A31" s="18" t="s">
        <v>37</v>
      </c>
      <c r="B31" s="6">
        <f t="shared" ref="B31:B32" si="17">SUM(C31+D31)</f>
        <v>0</v>
      </c>
      <c r="C31" s="35">
        <v>0</v>
      </c>
      <c r="D31" s="9">
        <v>0</v>
      </c>
      <c r="E31" s="6">
        <f t="shared" ref="E31:E32" si="18">SUM(F31+G31)</f>
        <v>1445.6</v>
      </c>
      <c r="F31" s="35">
        <v>1379.1</v>
      </c>
      <c r="G31" s="9">
        <v>66.5</v>
      </c>
      <c r="H31" s="6">
        <f t="shared" ref="H31:H32" si="19">SUM(I31+J31)</f>
        <v>0</v>
      </c>
      <c r="I31" s="35">
        <v>0</v>
      </c>
      <c r="J31" s="9">
        <v>0</v>
      </c>
    </row>
    <row r="32" spans="1:153" ht="163.5" hidden="1" customHeight="1">
      <c r="A32" s="19"/>
      <c r="B32" s="6">
        <f t="shared" si="17"/>
        <v>0</v>
      </c>
      <c r="C32" s="35"/>
      <c r="D32" s="9"/>
      <c r="E32" s="6">
        <f t="shared" si="18"/>
        <v>0</v>
      </c>
      <c r="F32" s="35">
        <v>0</v>
      </c>
      <c r="G32" s="9">
        <v>0</v>
      </c>
      <c r="H32" s="6">
        <f t="shared" si="19"/>
        <v>0</v>
      </c>
      <c r="I32" s="35">
        <v>0</v>
      </c>
      <c r="J32" s="9">
        <v>0</v>
      </c>
    </row>
    <row r="33" spans="1:42" s="14" customFormat="1" ht="58.5" customHeight="1">
      <c r="A33" s="21" t="s">
        <v>6</v>
      </c>
      <c r="B33" s="11">
        <f>B34+B35+B36+B37</f>
        <v>645</v>
      </c>
      <c r="C33" s="37">
        <f>C34+C35+C36+C37</f>
        <v>629</v>
      </c>
      <c r="D33" s="11">
        <f>D34+D35+D36+D37</f>
        <v>16</v>
      </c>
      <c r="E33" s="11">
        <f t="shared" ref="E33:J33" si="20">E34+E35+E36</f>
        <v>417.90000000000003</v>
      </c>
      <c r="F33" s="37">
        <f t="shared" si="20"/>
        <v>403.2</v>
      </c>
      <c r="G33" s="11">
        <f t="shared" si="20"/>
        <v>14.7</v>
      </c>
      <c r="H33" s="11">
        <f t="shared" si="20"/>
        <v>2402.2999999999997</v>
      </c>
      <c r="I33" s="37">
        <f t="shared" si="20"/>
        <v>2282.7000000000003</v>
      </c>
      <c r="J33" s="11">
        <f t="shared" si="20"/>
        <v>119.60000000000001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15"/>
    </row>
    <row r="34" spans="1:42" ht="56.25" customHeight="1">
      <c r="A34" s="16" t="s">
        <v>13</v>
      </c>
      <c r="B34" s="6">
        <f>SUM(C34+D34)</f>
        <v>282.3</v>
      </c>
      <c r="C34" s="35">
        <v>269.3</v>
      </c>
      <c r="D34" s="6">
        <v>13</v>
      </c>
      <c r="E34" s="6">
        <f t="shared" ref="E34:E40" si="21">SUM(F34+G34)</f>
        <v>293.60000000000002</v>
      </c>
      <c r="F34" s="35">
        <v>280</v>
      </c>
      <c r="G34" s="6">
        <v>13.6</v>
      </c>
      <c r="H34" s="6">
        <f t="shared" ref="H34:H39" si="22">SUM(I34+J34)</f>
        <v>305.39999999999998</v>
      </c>
      <c r="I34" s="35">
        <v>289.5</v>
      </c>
      <c r="J34" s="6">
        <v>15.9</v>
      </c>
    </row>
    <row r="35" spans="1:42" ht="56.25" customHeight="1">
      <c r="A35" s="16" t="s">
        <v>17</v>
      </c>
      <c r="B35" s="6">
        <f>SUM(C35+D35)</f>
        <v>0</v>
      </c>
      <c r="C35" s="38">
        <v>0</v>
      </c>
      <c r="D35" s="9">
        <v>0</v>
      </c>
      <c r="E35" s="6">
        <f t="shared" si="21"/>
        <v>0</v>
      </c>
      <c r="F35" s="38">
        <v>0</v>
      </c>
      <c r="G35" s="9">
        <v>0</v>
      </c>
      <c r="H35" s="6">
        <f t="shared" si="22"/>
        <v>1967.7</v>
      </c>
      <c r="I35" s="38">
        <v>1865.3</v>
      </c>
      <c r="J35" s="9">
        <v>102.4</v>
      </c>
    </row>
    <row r="36" spans="1:42" s="17" customFormat="1" ht="39" customHeight="1">
      <c r="A36" s="16" t="s">
        <v>38</v>
      </c>
      <c r="B36" s="6">
        <f t="shared" ref="B36:B40" si="23">SUM(C36+D36)</f>
        <v>362.7</v>
      </c>
      <c r="C36" s="38">
        <v>359.7</v>
      </c>
      <c r="D36" s="9">
        <v>3</v>
      </c>
      <c r="E36" s="6">
        <f t="shared" si="21"/>
        <v>124.3</v>
      </c>
      <c r="F36" s="38">
        <v>123.2</v>
      </c>
      <c r="G36" s="9">
        <v>1.1000000000000001</v>
      </c>
      <c r="H36" s="6">
        <f t="shared" si="22"/>
        <v>129.20000000000002</v>
      </c>
      <c r="I36" s="39">
        <v>127.9</v>
      </c>
      <c r="J36" s="9">
        <v>1.3</v>
      </c>
    </row>
    <row r="37" spans="1:42" s="17" customFormat="1" ht="54.75" hidden="1" customHeight="1">
      <c r="A37" s="16"/>
      <c r="B37" s="6">
        <f t="shared" ref="B37" si="24">SUM(C37+D37)</f>
        <v>0</v>
      </c>
      <c r="C37" s="39"/>
      <c r="D37" s="9"/>
      <c r="E37" s="6">
        <f t="shared" ref="E37" si="25">SUM(F37+G37)</f>
        <v>0</v>
      </c>
      <c r="F37" s="39">
        <v>0</v>
      </c>
      <c r="G37" s="9">
        <v>0</v>
      </c>
      <c r="H37" s="6">
        <f t="shared" ref="H37" si="26">SUM(I37+J37)</f>
        <v>0</v>
      </c>
      <c r="I37" s="39">
        <v>0</v>
      </c>
      <c r="J37" s="9">
        <v>0</v>
      </c>
    </row>
    <row r="38" spans="1:42" ht="56.25">
      <c r="A38" s="22" t="s">
        <v>11</v>
      </c>
      <c r="B38" s="11">
        <f>SUM(C38+D38)</f>
        <v>554.9</v>
      </c>
      <c r="C38" s="37">
        <f>C39+C40</f>
        <v>529.4</v>
      </c>
      <c r="D38" s="11">
        <f>D39+D40</f>
        <v>25.5</v>
      </c>
      <c r="E38" s="11">
        <f t="shared" si="21"/>
        <v>554.9</v>
      </c>
      <c r="F38" s="37">
        <f>F39+F40</f>
        <v>529.4</v>
      </c>
      <c r="G38" s="11">
        <f>G39+G40</f>
        <v>25.5</v>
      </c>
      <c r="H38" s="11">
        <f t="shared" si="22"/>
        <v>631.9</v>
      </c>
      <c r="I38" s="37">
        <f>I39+I40</f>
        <v>599</v>
      </c>
      <c r="J38" s="11">
        <f>J39+J40</f>
        <v>32.9</v>
      </c>
    </row>
    <row r="39" spans="1:42" ht="80.25" customHeight="1">
      <c r="A39" s="23" t="s">
        <v>28</v>
      </c>
      <c r="B39" s="6">
        <f t="shared" si="23"/>
        <v>554.9</v>
      </c>
      <c r="C39" s="39">
        <v>529.4</v>
      </c>
      <c r="D39" s="9">
        <v>25.5</v>
      </c>
      <c r="E39" s="6">
        <f t="shared" si="21"/>
        <v>554.9</v>
      </c>
      <c r="F39" s="39">
        <v>529.4</v>
      </c>
      <c r="G39" s="9">
        <v>25.5</v>
      </c>
      <c r="H39" s="6">
        <f t="shared" si="22"/>
        <v>631.9</v>
      </c>
      <c r="I39" s="39">
        <v>599</v>
      </c>
      <c r="J39" s="9">
        <v>32.9</v>
      </c>
    </row>
    <row r="40" spans="1:42" ht="44.25" hidden="1" customHeight="1">
      <c r="A40" s="23" t="s">
        <v>12</v>
      </c>
      <c r="B40" s="6">
        <f t="shared" si="23"/>
        <v>0</v>
      </c>
      <c r="C40" s="39">
        <v>0</v>
      </c>
      <c r="D40" s="27">
        <v>0</v>
      </c>
      <c r="E40" s="6">
        <f t="shared" si="21"/>
        <v>0</v>
      </c>
      <c r="F40" s="39">
        <v>0</v>
      </c>
      <c r="G40" s="27">
        <v>0</v>
      </c>
    </row>
    <row r="41" spans="1:42" ht="18.75" hidden="1">
      <c r="A41" s="22"/>
      <c r="B41" s="28">
        <f t="shared" ref="B41:G41" si="27">B42</f>
        <v>0</v>
      </c>
      <c r="C41" s="40">
        <f t="shared" si="27"/>
        <v>0</v>
      </c>
      <c r="D41" s="28">
        <f t="shared" si="27"/>
        <v>0</v>
      </c>
      <c r="E41" s="28">
        <f t="shared" si="27"/>
        <v>0</v>
      </c>
      <c r="F41" s="40">
        <f t="shared" si="27"/>
        <v>0</v>
      </c>
      <c r="G41" s="28">
        <f t="shared" si="27"/>
        <v>0</v>
      </c>
    </row>
    <row r="42" spans="1:42" ht="54.75" hidden="1" customHeight="1">
      <c r="A42" s="10"/>
      <c r="B42" s="9">
        <f>C42+D42</f>
        <v>0</v>
      </c>
      <c r="C42" s="38"/>
      <c r="D42" s="9"/>
      <c r="E42" s="9">
        <f>F42+G42</f>
        <v>0</v>
      </c>
      <c r="F42" s="38"/>
      <c r="G42" s="29"/>
    </row>
    <row r="43" spans="1:42" ht="15.75"/>
    <row r="44" spans="1:42" ht="15.75"/>
    <row r="45" spans="1:42" ht="15.75"/>
    <row r="46" spans="1:42" ht="15.75"/>
    <row r="47" spans="1:42" ht="15.75"/>
    <row r="48" spans="1:42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</sheetData>
  <mergeCells count="14">
    <mergeCell ref="G1:J1"/>
    <mergeCell ref="A2:J2"/>
    <mergeCell ref="A3:J3"/>
    <mergeCell ref="A4:J4"/>
    <mergeCell ref="A8:A9"/>
    <mergeCell ref="B8:B9"/>
    <mergeCell ref="E8:E9"/>
    <mergeCell ref="A7:D7"/>
    <mergeCell ref="A6:J6"/>
    <mergeCell ref="H8:H9"/>
    <mergeCell ref="I8:J8"/>
    <mergeCell ref="B5:D5"/>
    <mergeCell ref="F8:G8"/>
    <mergeCell ref="C8:D8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2025-01-20T12:20:00Z</dcterms:modified>
</cp:coreProperties>
</file>