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год'!$A$1:$D$133</definedName>
  </definedNames>
  <calcPr fullCalcOnLoad="1"/>
</workbook>
</file>

<file path=xl/sharedStrings.xml><?xml version="1.0" encoding="utf-8"?>
<sst xmlns="http://schemas.openxmlformats.org/spreadsheetml/2006/main" count="109" uniqueCount="100">
  <si>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</si>
  <si>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</si>
  <si>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</si>
  <si>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</si>
  <si>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</si>
  <si>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</si>
  <si>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</si>
  <si>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</si>
  <si>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</si>
  <si>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</si>
  <si>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</si>
  <si>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</si>
  <si>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</si>
  <si>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</si>
  <si>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</si>
  <si>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</si>
  <si>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</si>
  <si>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</si>
  <si>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</si>
  <si>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</si>
  <si>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</si>
  <si>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</si>
  <si>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</si>
  <si>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</si>
  <si>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</si>
  <si>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</si>
  <si>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</si>
  <si>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</si>
  <si>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</si>
  <si>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</si>
  <si>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</si>
  <si>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</si>
  <si>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</si>
  <si>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</si>
  <si>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</si>
  <si>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</si>
  <si>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</si>
  <si>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</si>
  <si>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</si>
  <si>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</si>
  <si>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</si>
  <si>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</si>
  <si>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</si>
  <si>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</si>
  <si>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</si>
  <si>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</si>
  <si>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</si>
  <si>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</si>
  <si>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</si>
  <si>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</si>
  <si>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</si>
  <si>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</si>
  <si>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</si>
  <si>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</si>
  <si>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</si>
  <si>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</si>
  <si>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</si>
  <si>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</si>
  <si>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</si>
  <si>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</si>
  <si>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</si>
  <si>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</si>
  <si>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</si>
  <si>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</si>
  <si>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</si>
  <si>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</si>
  <si>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</si>
  <si>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</si>
  <si>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</si>
  <si>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</si>
  <si>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</si>
  <si>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</si>
  <si>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</si>
  <si>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</si>
  <si>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</si>
  <si>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</si>
  <si>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</si>
  <si>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</si>
  <si>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</si>
  <si>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</si>
  <si>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</si>
  <si>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</si>
  <si>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</si>
  <si>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</si>
  <si>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</si>
  <si>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</si>
  <si>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</si>
  <si>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</si>
  <si>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</si>
  <si>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</si>
  <si>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</si>
  <si>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</si>
  <si>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</si>
  <si>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</si>
  <si>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</si>
  <si>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</si>
  <si>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</si>
  <si>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Поступило на 01.10.2022 года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</si>
  <si>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октября 2022 года</t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</si>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</sst>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  <xf numFmtId="0" fontId="5" fillId="0" borderId="10" xfId="0" applyNumberFormat="1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view="pageBreakPreview" zoomScale="75" zoomScaleNormal="80" zoomScaleSheetLayoutView="75" zoomScalePageLayoutView="0" workbookViewId="0" topLeftCell="A118">
      <selection activeCell="C22" sqref="C22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8" width="18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98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66</v>
      </c>
      <c r="C11" s="65" t="s">
        <v>97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-54247.70000000001</v>
      </c>
    </row>
    <row r="17" spans="1:10" s="12" customFormat="1" ht="22.5" customHeight="1">
      <c r="A17" s="2" t="s">
        <v>4</v>
      </c>
      <c r="B17" s="47">
        <f>B20+B56</f>
        <v>122809.1</v>
      </c>
      <c r="C17" s="47">
        <f>C20+C56</f>
        <v>40783.42277</v>
      </c>
      <c r="D17" s="47">
        <f>D20+D56</f>
        <v>-82025.67723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-19933.9</v>
      </c>
      <c r="F18" s="38">
        <f>F17-C17</f>
        <v>8325.166790000003</v>
      </c>
      <c r="H18" s="38">
        <f>B20+B71</f>
        <v>119940.30000000002</v>
      </c>
      <c r="I18" s="38">
        <f>C20+C71</f>
        <v>38787.291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107865.70000000001</v>
      </c>
      <c r="C20" s="47">
        <f>C22+C29+C39+C51+C54</f>
        <v>35581.16886</v>
      </c>
      <c r="D20" s="47">
        <f>D22+D29+D39+D51+D54</f>
        <v>-72284.53114</v>
      </c>
    </row>
    <row r="21" spans="1:4" s="13" customFormat="1" ht="18.75">
      <c r="A21" s="1" t="s">
        <v>11</v>
      </c>
      <c r="B21" s="47">
        <v>0</v>
      </c>
      <c r="C21" s="47">
        <f>C24+C42</f>
        <v>5591.771339999998</v>
      </c>
      <c r="D21" s="47">
        <f>D24+D42</f>
        <v>-2.5286600000009543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14463.21241</v>
      </c>
      <c r="D22" s="47">
        <f>D23+D24+D25+D26+D27+D28</f>
        <v>-7189.487590000002</v>
      </c>
      <c r="G22" s="43">
        <f>SUM(G23:G24)</f>
        <v>122809.1</v>
      </c>
      <c r="H22" s="44">
        <f>SUM(H23:H24)</f>
        <v>40783.42277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f>629.05701+915.75112+510.48255</f>
        <v>2055.29068</v>
      </c>
      <c r="D23" s="31">
        <f aca="true" t="shared" si="0" ref="D23:D28">C23-B23</f>
        <v>-0.5093200000001161</v>
      </c>
      <c r="F23" s="12" t="s">
        <v>38</v>
      </c>
      <c r="G23" s="38">
        <f>B28+B33+B45+B71+B46+B41</f>
        <v>77701.59999999999</v>
      </c>
      <c r="H23" s="38">
        <f>C28+C33+C45+C71+C46+C41</f>
        <v>19630.45627</v>
      </c>
    </row>
    <row r="24" spans="1:9" s="12" customFormat="1" ht="64.5" customHeight="1">
      <c r="A24" s="20" t="s">
        <v>71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39</v>
      </c>
      <c r="G24" s="38">
        <f>B17-G23</f>
        <v>45107.500000000015</v>
      </c>
      <c r="H24" s="38">
        <f>C17-H23</f>
        <v>21152.9665</v>
      </c>
      <c r="I24" s="38"/>
    </row>
    <row r="25" spans="1:4" s="12" customFormat="1" ht="82.5" customHeight="1">
      <c r="A25" s="20" t="s">
        <v>72</v>
      </c>
      <c r="B25" s="31">
        <v>14031.7</v>
      </c>
      <c r="C25" s="31">
        <f>5755.11155+353.43093+734.3</f>
        <v>6842.84248</v>
      </c>
      <c r="D25" s="31">
        <f t="shared" si="0"/>
        <v>-7188.8575200000005</v>
      </c>
    </row>
    <row r="26" spans="1:4" s="12" customFormat="1" ht="64.5" customHeight="1" hidden="1">
      <c r="A26" s="20" t="s">
        <v>56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53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57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466.13618</v>
      </c>
      <c r="D29" s="47">
        <f>D30+D33+D31+D34+D35+D36+D37+D38+D32</f>
        <v>-271.06381999999996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62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69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70</v>
      </c>
      <c r="B33" s="31">
        <f>401.4-130.4</f>
        <v>271</v>
      </c>
      <c r="C33" s="31">
        <v>0</v>
      </c>
      <c r="D33" s="31">
        <f>C33-B33</f>
        <v>-271</v>
      </c>
    </row>
    <row r="34" spans="1:4" s="12" customFormat="1" ht="55.5" customHeight="1">
      <c r="A34" s="45" t="s">
        <v>65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44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84827.2</v>
      </c>
      <c r="C39" s="47">
        <f>C40+C41+C42+C43+C44+C45+C46+C47+C48+C49+C50</f>
        <v>20271.292849999998</v>
      </c>
      <c r="D39" s="47">
        <f>D40+D41+D42+D43+D44+D45+D46+D47+D48+D49+D50</f>
        <v>-64555.90715</v>
      </c>
      <c r="F39" s="44"/>
    </row>
    <row r="40" spans="1:4" s="12" customFormat="1" ht="82.5" customHeight="1" hidden="1">
      <c r="A40" s="3" t="s">
        <v>40</v>
      </c>
      <c r="B40" s="31"/>
      <c r="C40" s="31"/>
      <c r="D40" s="31">
        <f>C40-B40</f>
        <v>0</v>
      </c>
    </row>
    <row r="41" spans="1:4" s="12" customFormat="1" ht="39.75" customHeight="1">
      <c r="A41" s="29" t="s">
        <v>48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49</v>
      </c>
      <c r="B42" s="31">
        <v>29.1</v>
      </c>
      <c r="C42" s="31">
        <v>26.69209</v>
      </c>
      <c r="D42" s="31">
        <f>C42-B42</f>
        <v>-2.407910000000001</v>
      </c>
    </row>
    <row r="43" spans="1:6" s="12" customFormat="1" ht="57" customHeight="1">
      <c r="A43" s="3" t="s">
        <v>50</v>
      </c>
      <c r="B43" s="31">
        <v>547.6</v>
      </c>
      <c r="C43" s="31">
        <v>157.01859</v>
      </c>
      <c r="D43" s="31">
        <f>C43-B43</f>
        <v>-390.58141</v>
      </c>
      <c r="E43" s="60">
        <v>47.28665</v>
      </c>
      <c r="F43" s="60" t="s">
        <v>83</v>
      </c>
    </row>
    <row r="44" spans="1:4" s="12" customFormat="1" ht="62.25" customHeight="1">
      <c r="A44" s="3" t="s">
        <v>51</v>
      </c>
      <c r="B44" s="31">
        <v>6344.3</v>
      </c>
      <c r="C44" s="31">
        <f>841.96446+1060.30463+871.72803+814.32376</f>
        <v>3588.32088</v>
      </c>
      <c r="D44" s="31">
        <f>C44-B44</f>
        <v>-2755.97912</v>
      </c>
    </row>
    <row r="45" spans="1:6" s="12" customFormat="1" ht="294" customHeight="1">
      <c r="A45" s="3" t="s">
        <v>52</v>
      </c>
      <c r="B45" s="31">
        <f>52303.9-10000</f>
        <v>42303.9</v>
      </c>
      <c r="C45" s="31">
        <f>5032.46973+1551.883+504.01173+6217.85311</f>
        <v>13306.21757</v>
      </c>
      <c r="D45" s="31">
        <f aca="true" t="shared" si="2" ref="D45:D55">C45-B45</f>
        <v>-28997.68243</v>
      </c>
      <c r="F45" s="41"/>
    </row>
    <row r="46" spans="1:4" s="12" customFormat="1" ht="89.25" customHeight="1">
      <c r="A46" s="3" t="s">
        <v>68</v>
      </c>
      <c r="B46" s="31">
        <f>20034-100.1</f>
        <v>19933.9</v>
      </c>
      <c r="C46" s="31">
        <v>0</v>
      </c>
      <c r="D46" s="31">
        <f t="shared" si="2"/>
        <v>-19933.9</v>
      </c>
    </row>
    <row r="47" spans="1:6" s="12" customFormat="1" ht="78" customHeight="1">
      <c r="A47" s="57" t="s">
        <v>67</v>
      </c>
      <c r="B47" s="31">
        <f>7011.9-7011.9</f>
        <v>0</v>
      </c>
      <c r="C47" s="31">
        <v>0</v>
      </c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63</v>
      </c>
      <c r="B48" s="31">
        <v>231.2</v>
      </c>
      <c r="C48" s="31">
        <v>74.92716</v>
      </c>
      <c r="D48" s="31">
        <f t="shared" si="2"/>
        <v>-156.27283999999997</v>
      </c>
    </row>
    <row r="49" spans="1:4" s="12" customFormat="1" ht="86.25" customHeight="1">
      <c r="A49" s="20" t="s">
        <v>64</v>
      </c>
      <c r="B49" s="31">
        <v>3682.2</v>
      </c>
      <c r="C49" s="31">
        <v>0</v>
      </c>
      <c r="D49" s="31">
        <f t="shared" si="2"/>
        <v>-3682.2</v>
      </c>
    </row>
    <row r="50" spans="1:4" s="12" customFormat="1" ht="42.75" customHeight="1">
      <c r="A50" s="20" t="s">
        <v>81</v>
      </c>
      <c r="B50" s="31">
        <v>8636.8</v>
      </c>
      <c r="C50" s="31">
        <v>0</v>
      </c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648.6</v>
      </c>
      <c r="C51" s="47">
        <f>C52+C53</f>
        <v>380.52742</v>
      </c>
      <c r="D51" s="47">
        <f>D52+D53</f>
        <v>-268.07258</v>
      </c>
    </row>
    <row r="52" spans="1:4" s="12" customFormat="1" ht="87.75" customHeight="1">
      <c r="A52" s="40" t="s">
        <v>41</v>
      </c>
      <c r="B52" s="31">
        <v>468</v>
      </c>
      <c r="C52" s="31">
        <f>17.25288+19.04412+22.53004+29.13744+39.5775+31.4635+23.83726+17.11156</f>
        <v>199.9543</v>
      </c>
      <c r="D52" s="31">
        <f t="shared" si="2"/>
        <v>-268.0457</v>
      </c>
    </row>
    <row r="53" spans="1:4" s="12" customFormat="1" ht="32.25" customHeight="1">
      <c r="A53" s="40" t="s">
        <v>54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42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86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5202.253909999999</v>
      </c>
      <c r="D56" s="47">
        <f>D59+D83+D86+D90+D94+D71</f>
        <v>-9741.14609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3206.12214</v>
      </c>
      <c r="D57" s="47">
        <f>D71</f>
        <v>-8868.47786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75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76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78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43</v>
      </c>
      <c r="B71" s="47">
        <f>B72+B73+B74+B75+B76+B77+B78+B79+B80+B81+B82</f>
        <v>12074.6</v>
      </c>
      <c r="C71" s="47">
        <f>C72+C73+C74+C75+C76+C77+C78+C79+C80+C81+C82</f>
        <v>3206.12214</v>
      </c>
      <c r="D71" s="47">
        <f>D72+D73+D74+D75+D76+D77+D78+D79+D80+D81+D82</f>
        <v>-8868.47786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55</v>
      </c>
      <c r="B76" s="48">
        <v>12074.6</v>
      </c>
      <c r="C76" s="48">
        <v>3206.12214</v>
      </c>
      <c r="D76" s="31">
        <f t="shared" si="4"/>
        <v>-8868.47786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46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58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59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60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61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79</v>
      </c>
      <c r="B90" s="47">
        <f>B91+B92</f>
        <v>2567.5</v>
      </c>
      <c r="C90" s="47">
        <f>C91+C92</f>
        <v>1694.9269199999999</v>
      </c>
      <c r="D90" s="47">
        <f>C90-B90</f>
        <v>-872.5730800000001</v>
      </c>
      <c r="E90" s="12"/>
    </row>
    <row r="91" spans="1:5" ht="24.75" customHeight="1">
      <c r="A91" s="3" t="s">
        <v>80</v>
      </c>
      <c r="B91" s="31">
        <v>2567.5</v>
      </c>
      <c r="C91" s="31">
        <f>755.60975+939.31717</f>
        <v>1694.9269199999999</v>
      </c>
      <c r="D91" s="31">
        <f aca="true" t="shared" si="5" ref="D91:D96">C91-B91</f>
        <v>-872.5730800000001</v>
      </c>
      <c r="E91" s="12"/>
    </row>
    <row r="92" spans="1:5" ht="23.25" customHeight="1" hidden="1">
      <c r="A92" s="3" t="s">
        <v>47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B98+B124</f>
        <v>34215.7</v>
      </c>
      <c r="C97" s="47">
        <f>C98+C124</f>
        <v>22693.81392</v>
      </c>
      <c r="D97" s="47">
        <f>D98+D124</f>
        <v>-10721.886079999997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B99+B100+B103+B104+B106+B107+B101+B108+B109+B105+B110+B102+B115+B112+B111+B117+B116+B118+B119+B120+B121+B122+B123</f>
        <v>34215.7</v>
      </c>
      <c r="C98" s="47">
        <f>C99+C100+C103+C104+C106+C107+C101+C108+C109+C105+C110+C102+C115+C112+C111+C117+C116+C118+C119+C120+C121+C122</f>
        <v>22693.81392</v>
      </c>
      <c r="D98" s="47">
        <f>D99+D100+D103+D104+D106+D107+D101+D108+D109+D105+D110+D102+D115+D112+D111+D117+D116</f>
        <v>-10721.886079999997</v>
      </c>
      <c r="E98" s="13"/>
      <c r="F98" s="56">
        <f>B100+B101+B102+B103+B104+B105+B107+B108+B109+B110</f>
        <v>6731.400000000001</v>
      </c>
      <c r="G98" s="56">
        <f>C100+C101+C102+C103+C104+C105+C107+C108+C109+C110</f>
        <v>3908.66118</v>
      </c>
    </row>
    <row r="99" spans="1:6" s="5" customFormat="1" ht="56.25" customHeight="1">
      <c r="A99" s="36" t="s">
        <v>96</v>
      </c>
      <c r="B99" s="31">
        <v>7343.5</v>
      </c>
      <c r="C99" s="31">
        <f>4024.004+596.14874</f>
        <v>4620.1527399999995</v>
      </c>
      <c r="D99" s="31">
        <f aca="true" t="shared" si="6" ref="D99:D123">C99-B99</f>
        <v>-2723.3472600000005</v>
      </c>
      <c r="E99" s="13"/>
      <c r="F99" s="61">
        <f>C99+C100+C101+C107</f>
        <v>8029.73071</v>
      </c>
    </row>
    <row r="100" spans="1:5" s="5" customFormat="1" ht="119.25" customHeight="1">
      <c r="A100" s="27" t="s">
        <v>74</v>
      </c>
      <c r="B100" s="31">
        <v>2187.4</v>
      </c>
      <c r="C100" s="31">
        <f>1610+300</f>
        <v>1910</v>
      </c>
      <c r="D100" s="31">
        <f>C100-B100</f>
        <v>-277.4000000000001</v>
      </c>
      <c r="E100" s="13"/>
    </row>
    <row r="101" spans="1:5" s="5" customFormat="1" ht="95.25" customHeight="1">
      <c r="A101" s="27" t="s">
        <v>73</v>
      </c>
      <c r="B101" s="31">
        <v>2538.9</v>
      </c>
      <c r="C101" s="31">
        <f>950+950-400.42203</f>
        <v>1499.57797</v>
      </c>
      <c r="D101" s="31">
        <f>C101-B101</f>
        <v>-1039.32203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45</v>
      </c>
      <c r="B106" s="48">
        <v>18405.1</v>
      </c>
      <c r="C106" s="31">
        <f>11849.31765+1379.98235</f>
        <v>13229.300000000001</v>
      </c>
      <c r="D106" s="31">
        <f t="shared" si="6"/>
        <v>-5175.799999999997</v>
      </c>
      <c r="E106" s="13"/>
      <c r="G106" s="56"/>
    </row>
    <row r="107" spans="1:7" s="5" customFormat="1" ht="69.75" customHeight="1">
      <c r="A107" s="58" t="s">
        <v>77</v>
      </c>
      <c r="B107" s="50">
        <v>0</v>
      </c>
      <c r="C107" s="31">
        <v>0</v>
      </c>
      <c r="D107" s="31">
        <f t="shared" si="6"/>
        <v>0</v>
      </c>
      <c r="E107" s="13"/>
      <c r="G107" s="61"/>
    </row>
    <row r="108" spans="1:5" s="5" customFormat="1" ht="213" customHeight="1">
      <c r="A108" s="30" t="s">
        <v>82</v>
      </c>
      <c r="B108" s="50">
        <v>500.3</v>
      </c>
      <c r="C108" s="31">
        <v>0</v>
      </c>
      <c r="D108" s="31">
        <f t="shared" si="6"/>
        <v>-500.3</v>
      </c>
      <c r="E108" s="13"/>
    </row>
    <row r="109" spans="1:5" s="5" customFormat="1" ht="54" customHeight="1">
      <c r="A109" s="30" t="s">
        <v>84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60.25" customHeight="1">
      <c r="A110" s="58" t="s">
        <v>85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>
      <c r="A118" s="58" t="s">
        <v>91</v>
      </c>
      <c r="B118" s="48">
        <v>687.7</v>
      </c>
      <c r="C118" s="31">
        <v>687.7</v>
      </c>
      <c r="D118" s="31">
        <f t="shared" si="6"/>
        <v>0</v>
      </c>
      <c r="E118" s="13"/>
    </row>
    <row r="119" spans="1:5" s="5" customFormat="1" ht="117" customHeight="1">
      <c r="A119" s="58" t="s">
        <v>92</v>
      </c>
      <c r="B119" s="48">
        <v>62</v>
      </c>
      <c r="C119" s="31">
        <v>62</v>
      </c>
      <c r="D119" s="31">
        <f t="shared" si="6"/>
        <v>0</v>
      </c>
      <c r="E119" s="13"/>
    </row>
    <row r="120" spans="1:5" s="5" customFormat="1" ht="117" customHeight="1">
      <c r="A120" s="58" t="s">
        <v>93</v>
      </c>
      <c r="B120" s="48">
        <v>62</v>
      </c>
      <c r="C120" s="31">
        <v>62</v>
      </c>
      <c r="D120" s="31">
        <f t="shared" si="6"/>
        <v>0</v>
      </c>
      <c r="E120" s="13"/>
    </row>
    <row r="121" spans="1:6" s="5" customFormat="1" ht="117" customHeight="1">
      <c r="A121" s="58" t="s">
        <v>94</v>
      </c>
      <c r="B121" s="48">
        <v>62</v>
      </c>
      <c r="C121" s="31">
        <v>62</v>
      </c>
      <c r="D121" s="31">
        <f t="shared" si="6"/>
        <v>0</v>
      </c>
      <c r="E121" s="13"/>
      <c r="F121" s="56"/>
    </row>
    <row r="122" spans="1:5" s="5" customFormat="1" ht="117" customHeight="1">
      <c r="A122" s="58" t="s">
        <v>95</v>
      </c>
      <c r="B122" s="48">
        <v>62</v>
      </c>
      <c r="C122" s="31">
        <v>62</v>
      </c>
      <c r="D122" s="31">
        <f t="shared" si="6"/>
        <v>0</v>
      </c>
      <c r="E122" s="13"/>
    </row>
    <row r="123" spans="1:5" s="5" customFormat="1" ht="82.5" customHeight="1">
      <c r="A123" s="67" t="s">
        <v>99</v>
      </c>
      <c r="B123" s="48">
        <v>800</v>
      </c>
      <c r="C123" s="31">
        <v>0</v>
      </c>
      <c r="D123" s="31">
        <f t="shared" si="6"/>
        <v>-800</v>
      </c>
      <c r="E123" s="13"/>
    </row>
    <row r="124" spans="1:5" s="5" customFormat="1" ht="39.75" customHeight="1">
      <c r="A124" s="1" t="s">
        <v>28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88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89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90</v>
      </c>
      <c r="B127" s="51"/>
      <c r="C127" s="31"/>
      <c r="D127" s="51">
        <f>SUM(C127-B127)</f>
        <v>0</v>
      </c>
      <c r="E127" s="13"/>
    </row>
    <row r="128" spans="1:5" ht="42.75" customHeight="1">
      <c r="A128" s="35" t="s">
        <v>30</v>
      </c>
      <c r="B128" s="34"/>
      <c r="C128" s="52" t="s">
        <v>29</v>
      </c>
      <c r="D128" s="53"/>
      <c r="E128" s="12"/>
    </row>
    <row r="129" spans="1:5" ht="42.75" customHeight="1">
      <c r="A129" s="14"/>
      <c r="B129" s="14">
        <f>B17+B97</f>
        <v>157024.8</v>
      </c>
      <c r="C129" s="14">
        <f>C17+C97</f>
        <v>63477.23669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87</v>
      </c>
      <c r="B132" s="21">
        <f>B22+B29+B45+B46+B48+B51+B59+B90+B100+B101+B106+B108+B110</f>
        <v>113247.20000000001</v>
      </c>
      <c r="C132" s="21">
        <f>C22+C29+C45+C46+C48+C51+C59+C90+C100+C101+C106+C108+C110</f>
        <v>47600.927370000005</v>
      </c>
      <c r="D132" s="21">
        <f>D22+D29+D45+D46+D48+D51+D59+D90+D100+D101+D106+D108+D110</f>
        <v>-65646.27263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2022-08-15T08:39:47Z</cp:lastPrinted>
  <dcterms:created xsi:type="dcterms:W3CDTF">2007-10-22T09:23:55Z</dcterms:created>
  <dcterms:modified xsi:type="dcterms:W3CDTF">2022-10-08T09:10:52Z</dcterms:modified>
  <cp:category/>
  <cp:version/>
  <cp:contentType/>
  <cp:contentStatus/>
</cp:coreProperties>
</file>