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388" activeTab="0"/>
  </bookViews>
  <sheets>
    <sheet name="2022 год" sheetId="1" r:id="rId1"/>
  </sheets>
  <definedNames>
    <definedName name="_xlnm.Print_Titles" localSheetId="0">'2022 год'!$11:$15</definedName>
    <definedName name="_xlnm.Print_Area" localSheetId="0">'2022 год'!$A$1:$D$132</definedName>
  </definedNames>
  <calcPr fullCalcOnLoad="1"/>
</workbook>
</file>

<file path=xl/sharedStrings.xml><?xml version="1.0" encoding="utf-8"?>
<sst xmlns="http://schemas.openxmlformats.org/spreadsheetml/2006/main" count="108" uniqueCount="99">
  <si>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</si>
  <si>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</si>
  <si>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</si>
  <si>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</si>
  <si>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</si>
  <si>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</si>
  <si>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</si>
  <si>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</si>
  <si>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</si>
  <si>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</si>
  <si>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</si>
  <si>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</si>
  <si>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</si>
  <si>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</si>
  <si>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</si>
  <si>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</si>
  <si>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</si>
  <si>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</si>
  <si>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</si>
  <si>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</si>
  <si>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</si>
  <si>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</si>
  <si>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</si>
  <si>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</si>
  <si>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</si>
  <si>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</si>
  <si>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</si>
  <si>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</si>
  <si>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</si>
  <si>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</si>
  <si>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</si>
  <si>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</si>
  <si>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</si>
  <si>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</si>
  <si>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</si>
  <si>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</si>
  <si>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</si>
  <si>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</si>
  <si>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</si>
  <si>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</si>
  <si>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</si>
  <si>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</si>
  <si>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</si>
  <si>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</si>
  <si>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</si>
  <si>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</si>
  <si>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</si>
  <si>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</si>
  <si>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</si>
  <si>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</si>
  <si>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</si>
  <si>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</si>
  <si>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</si>
  <si>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</si>
  <si>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</si>
  <si>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</si>
  <si>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</si>
  <si>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</si>
  <si>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</si>
  <si>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</si>
  <si>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</si>
  <si>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</si>
  <si>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</si>
  <si>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8.Субсидия на софинансирование муниципальных программ по работе с молодежью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</si>
  <si>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</si>
  <si>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</si>
  <si>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Выделено на 2022 год</t>
  </si>
  <si>
    <t>7. Субсидия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(902 072 00S3200 414)</t>
  </si>
  <si>
    <t>6. Субсидия на приобретение и установку фельдшерских, фельдшерско-акушерских пунктов и врачебных амбулаторий в сельских населенных пунктах (902 0902 011 N1S47200 612)</t>
  </si>
  <si>
    <t xml:space="preserve">2. Государственная поддержка отрасли культуры 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</si>
  <si>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</si>
  <si>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</si>
  <si>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</si>
  <si>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r>
      <rPr>
        <b/>
        <sz val="14"/>
        <rFont val="Times New Roman"/>
        <family val="1"/>
      </rPr>
      <t xml:space="preserve"> 902 0902 99 9 0071340  321  </t>
    </r>
    <r>
      <rPr>
        <sz val="14"/>
        <rFont val="Times New Roman"/>
        <family val="1"/>
      </rPr>
  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</si>
  <si>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902 0909 01 5 0071400 612</t>
    </r>
    <r>
      <rPr>
        <sz val="14"/>
        <rFont val="Times New Roman"/>
        <family val="1"/>
      </rPr>
      <t xml:space="preserve">  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</t>
    </r>
  </si>
  <si>
    <t>Государственная поддержка отрасли культуры</t>
  </si>
  <si>
    <t>2.Орловское с/п</t>
  </si>
  <si>
    <r>
      <rPr>
        <b/>
        <sz val="14"/>
        <rFont val="Times New Roman"/>
        <family val="1"/>
      </rPr>
      <t xml:space="preserve">902 0310 99 1 0071180 612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Ростовской области</t>
    </r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</si>
  <si>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</si>
  <si>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</si>
  <si>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</si>
  <si>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</si>
  <si>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r>
      <rPr>
        <b/>
        <sz val="14"/>
        <rFont val="Times New Roman"/>
        <family val="1"/>
      </rPr>
      <t>902 0909 01 5 00L6720 612</t>
    </r>
    <r>
      <rPr>
        <sz val="14"/>
        <rFont val="Times New Roman"/>
        <family val="1"/>
      </rPr>
      <t xml:space="preserve"> 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</t>
    </r>
  </si>
  <si>
    <t>добавить на 01.06  будет рвать на эту сумму</t>
  </si>
  <si>
    <r>
      <rPr>
        <b/>
        <sz val="14"/>
        <rFont val="Times New Roman"/>
        <family val="1"/>
      </rPr>
      <t xml:space="preserve">902 0310 99 9 0056940 612 241 421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 Российской Федерации</t>
    </r>
  </si>
  <si>
    <r>
      <rPr>
        <b/>
        <sz val="14"/>
        <rFont val="Times New Roman"/>
        <family val="1"/>
      </rPr>
      <t xml:space="preserve">902  0909 99 9 005422F 612  </t>
    </r>
    <r>
      <rPr>
        <sz val="14"/>
        <rFont val="Times New Roman"/>
        <family val="1"/>
      </rPr>
      <t xml:space="preserve"> 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</t>
    </r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</si>
  <si>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</si>
  <si>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</si>
  <si>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</si>
  <si>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</si>
  <si>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</si>
  <si>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 августа 2022 года</t>
  </si>
  <si>
    <t>Поступило на 01.08.2022 года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</si>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</sst>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view="pageBreakPreview" zoomScale="75" zoomScaleNormal="80" zoomScaleSheetLayoutView="75" zoomScalePageLayoutView="0" workbookViewId="0" topLeftCell="A9">
      <selection activeCell="C97" sqref="C97"/>
    </sheetView>
  </sheetViews>
  <sheetFormatPr defaultColWidth="9.125" defaultRowHeight="15.75" customHeight="1"/>
  <cols>
    <col min="1" max="1" width="64.375" style="7" customWidth="1"/>
    <col min="2" max="2" width="18.00390625" style="21" customWidth="1"/>
    <col min="3" max="3" width="23.375" style="7" customWidth="1"/>
    <col min="4" max="4" width="18.00390625" style="6" customWidth="1"/>
    <col min="5" max="5" width="16.50390625" style="6" customWidth="1"/>
    <col min="6" max="6" width="19.50390625" style="6" customWidth="1"/>
    <col min="7" max="8" width="18.00390625" style="6" customWidth="1"/>
    <col min="9" max="9" width="23.50390625" style="6" customWidth="1"/>
    <col min="10" max="10" width="20.375" style="6" customWidth="1"/>
    <col min="11" max="16384" width="9.125" style="6" customWidth="1"/>
  </cols>
  <sheetData>
    <row r="1" spans="1:4" ht="18.75" customHeight="1" hidden="1">
      <c r="A1" s="62"/>
      <c r="B1" s="62"/>
      <c r="C1" s="62"/>
      <c r="D1" s="62"/>
    </row>
    <row r="2" ht="15" customHeight="1" hidden="1"/>
    <row r="3" ht="38.25" customHeight="1" hidden="1">
      <c r="D3" s="8"/>
    </row>
    <row r="4" spans="1:4" ht="18.75" customHeight="1" hidden="1">
      <c r="A4" s="63"/>
      <c r="B4" s="63"/>
      <c r="C4" s="63"/>
      <c r="D4" s="63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6" t="s">
        <v>91</v>
      </c>
      <c r="B9" s="66"/>
      <c r="C9" s="66"/>
      <c r="D9" s="66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5" t="s">
        <v>0</v>
      </c>
      <c r="B11" s="64" t="s">
        <v>66</v>
      </c>
      <c r="C11" s="65" t="s">
        <v>92</v>
      </c>
      <c r="D11" s="65" t="s">
        <v>6</v>
      </c>
    </row>
    <row r="12" spans="1:4" ht="18" customHeight="1">
      <c r="A12" s="65"/>
      <c r="B12" s="64"/>
      <c r="C12" s="65"/>
      <c r="D12" s="65"/>
    </row>
    <row r="13" spans="1:4" ht="10.5" customHeight="1">
      <c r="A13" s="65"/>
      <c r="B13" s="64"/>
      <c r="C13" s="65"/>
      <c r="D13" s="65"/>
    </row>
    <row r="14" spans="1:4" ht="3" customHeight="1" hidden="1">
      <c r="A14" s="31"/>
      <c r="B14" s="32"/>
      <c r="C14" s="31"/>
      <c r="D14" s="31"/>
    </row>
    <row r="15" spans="1:4" ht="18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-54247.70000000001</v>
      </c>
    </row>
    <row r="17" spans="1:10" s="12" customFormat="1" ht="22.5" customHeight="1">
      <c r="A17" s="2" t="s">
        <v>4</v>
      </c>
      <c r="B17" s="47">
        <f>B20+B56</f>
        <v>122809.1</v>
      </c>
      <c r="C17" s="47">
        <f>C20+C56</f>
        <v>28854.39503</v>
      </c>
      <c r="D17" s="47">
        <f>D20+D56</f>
        <v>-93954.70496999999</v>
      </c>
      <c r="F17" s="6">
        <v>49108.58956</v>
      </c>
      <c r="J17" s="59"/>
    </row>
    <row r="18" spans="1:9" s="12" customFormat="1" ht="22.5" customHeight="1">
      <c r="A18" s="1" t="s">
        <v>10</v>
      </c>
      <c r="B18" s="47">
        <v>0</v>
      </c>
      <c r="C18" s="47">
        <f>C46</f>
        <v>0</v>
      </c>
      <c r="D18" s="47">
        <f>D46</f>
        <v>-19933.9</v>
      </c>
      <c r="F18" s="38">
        <f>F17-C17</f>
        <v>20254.19453</v>
      </c>
      <c r="H18" s="38">
        <f>B20+B71</f>
        <v>119940.30000000002</v>
      </c>
      <c r="I18" s="38">
        <f>C20+C71</f>
        <v>27797.580429999998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7.25">
      <c r="A20" s="1" t="s">
        <v>1</v>
      </c>
      <c r="B20" s="47">
        <f>B22+B29+B39+B51+B54</f>
        <v>107865.70000000001</v>
      </c>
      <c r="C20" s="47">
        <f>C22+C29+C39+C51+C54</f>
        <v>27797.580429999998</v>
      </c>
      <c r="D20" s="47">
        <f>D22+D29+D39+D51+D54</f>
        <v>-80068.11957</v>
      </c>
    </row>
    <row r="21" spans="1:4" s="13" customFormat="1" ht="17.25">
      <c r="A21" s="1" t="s">
        <v>11</v>
      </c>
      <c r="B21" s="47">
        <v>0</v>
      </c>
      <c r="C21" s="47">
        <f>C24+C42</f>
        <v>5591.771339999998</v>
      </c>
      <c r="D21" s="47">
        <f>D24+D42</f>
        <v>-2.5286600000009543</v>
      </c>
    </row>
    <row r="22" spans="1:10" s="13" customFormat="1" ht="21" customHeight="1">
      <c r="A22" s="1" t="s">
        <v>26</v>
      </c>
      <c r="B22" s="47">
        <f>B23+B24+B25+B26+B27+B28</f>
        <v>21652.7</v>
      </c>
      <c r="C22" s="47">
        <f>C23+C24+C25+C26+C27+C28</f>
        <v>13728.912409999999</v>
      </c>
      <c r="D22" s="47">
        <f>D23+D24+D25+D26+D27+D28</f>
        <v>-7923.787590000002</v>
      </c>
      <c r="G22" s="43">
        <f>SUM(G23:G24)</f>
        <v>122809.1</v>
      </c>
      <c r="H22" s="44">
        <f>SUM(H23:H24)</f>
        <v>28854.39503</v>
      </c>
      <c r="J22" s="44"/>
    </row>
    <row r="23" spans="1:8" s="12" customFormat="1" ht="28.5" customHeight="1">
      <c r="A23" s="3" t="s">
        <v>31</v>
      </c>
      <c r="B23" s="31">
        <v>2055.8</v>
      </c>
      <c r="C23" s="31">
        <f>629.05701+915.75112+510.48255</f>
        <v>2055.29068</v>
      </c>
      <c r="D23" s="31">
        <f aca="true" t="shared" si="0" ref="D23:D28">C23-B23</f>
        <v>-0.5093200000001161</v>
      </c>
      <c r="F23" s="12" t="s">
        <v>38</v>
      </c>
      <c r="G23" s="38">
        <f>B28+B33+B45+B71+B46+B41</f>
        <v>77701.59999999999</v>
      </c>
      <c r="H23" s="38">
        <f>C28+C33+C45+C71+C46+C41</f>
        <v>10206.48102</v>
      </c>
    </row>
    <row r="24" spans="1:9" s="12" customFormat="1" ht="64.5" customHeight="1">
      <c r="A24" s="20" t="s">
        <v>71</v>
      </c>
      <c r="B24" s="31">
        <f>5566-0.8</f>
        <v>5565.2</v>
      </c>
      <c r="C24" s="31">
        <f>2627.56348+2029.69605+907.81972</f>
        <v>5565.079249999999</v>
      </c>
      <c r="D24" s="31">
        <f t="shared" si="0"/>
        <v>-0.12075000000095315</v>
      </c>
      <c r="F24" s="12" t="s">
        <v>39</v>
      </c>
      <c r="G24" s="38">
        <f>B17-G23</f>
        <v>45107.500000000015</v>
      </c>
      <c r="H24" s="38">
        <f>C17-H23</f>
        <v>18647.91401</v>
      </c>
      <c r="I24" s="38"/>
    </row>
    <row r="25" spans="1:4" s="12" customFormat="1" ht="82.5" customHeight="1">
      <c r="A25" s="20" t="s">
        <v>72</v>
      </c>
      <c r="B25" s="31">
        <v>14031.7</v>
      </c>
      <c r="C25" s="31">
        <f>5755.11155+353.43093</f>
        <v>6108.54248</v>
      </c>
      <c r="D25" s="31">
        <f t="shared" si="0"/>
        <v>-7923.157520000001</v>
      </c>
    </row>
    <row r="26" spans="1:4" s="12" customFormat="1" ht="64.5" customHeight="1" hidden="1">
      <c r="A26" s="20" t="s">
        <v>56</v>
      </c>
      <c r="B26" s="31"/>
      <c r="C26" s="31"/>
      <c r="D26" s="31">
        <f t="shared" si="0"/>
        <v>0</v>
      </c>
    </row>
    <row r="27" spans="1:4" s="12" customFormat="1" ht="102.75" customHeight="1" hidden="1">
      <c r="A27" s="20" t="s">
        <v>53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57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15</v>
      </c>
      <c r="B29" s="47">
        <f>B30+B33+B31+B34+B35+B36+B37+B38+B32</f>
        <v>737.2</v>
      </c>
      <c r="C29" s="47">
        <f>C30+C33+C31+C34+C35+C36+C37+C38+C32</f>
        <v>466.13618</v>
      </c>
      <c r="D29" s="47">
        <f>D30+D33+D31+D34+D35+D36+D37+D38+D32</f>
        <v>-271.06381999999996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62</v>
      </c>
      <c r="B31" s="31">
        <v>240.7</v>
      </c>
      <c r="C31" s="31">
        <f>207.57829+19.72977+13.38918</f>
        <v>240.69724000000002</v>
      </c>
      <c r="D31" s="31">
        <f t="shared" si="1"/>
        <v>-0.002759999999966567</v>
      </c>
    </row>
    <row r="32" spans="1:6" s="12" customFormat="1" ht="51" customHeight="1">
      <c r="A32" s="20" t="s">
        <v>69</v>
      </c>
      <c r="B32" s="31">
        <f>137.1+28.1</f>
        <v>165.2</v>
      </c>
      <c r="C32" s="31">
        <v>165.19797</v>
      </c>
      <c r="D32" s="31">
        <f t="shared" si="1"/>
        <v>-0.0020299999999906504</v>
      </c>
      <c r="F32" s="38"/>
    </row>
    <row r="33" spans="1:4" s="12" customFormat="1" ht="55.5" customHeight="1">
      <c r="A33" s="20" t="s">
        <v>70</v>
      </c>
      <c r="B33" s="31">
        <f>401.4-130.4</f>
        <v>271</v>
      </c>
      <c r="C33" s="31"/>
      <c r="D33" s="31">
        <f>C33-B33</f>
        <v>-271</v>
      </c>
    </row>
    <row r="34" spans="1:4" s="12" customFormat="1" ht="55.5" customHeight="1">
      <c r="A34" s="45" t="s">
        <v>65</v>
      </c>
      <c r="B34" s="31">
        <v>60.3</v>
      </c>
      <c r="C34" s="31">
        <v>60.24097</v>
      </c>
      <c r="D34" s="31">
        <f>C34-B34</f>
        <v>-0.059029999999999916</v>
      </c>
    </row>
    <row r="35" spans="1:4" s="12" customFormat="1" ht="69" customHeight="1" hidden="1">
      <c r="A35" s="20" t="s">
        <v>44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14</v>
      </c>
      <c r="B39" s="47">
        <f>B40+B41+B42+B43+B44+B45+B46+B47+B48+B49+B50</f>
        <v>84827.2</v>
      </c>
      <c r="C39" s="47">
        <f>C40+C41+C42+C43+C44+C45+C46+C47+C48+C49+C50</f>
        <v>13239.115979999999</v>
      </c>
      <c r="D39" s="47">
        <f>D40+D41+D42+D43+D44+D45+D46+D47+D48+D49+D50</f>
        <v>-71588.08402</v>
      </c>
      <c r="F39" s="44"/>
    </row>
    <row r="40" spans="1:4" s="12" customFormat="1" ht="82.5" customHeight="1" hidden="1">
      <c r="A40" s="3" t="s">
        <v>40</v>
      </c>
      <c r="B40" s="31"/>
      <c r="C40" s="31"/>
      <c r="D40" s="31">
        <f>C40-B40</f>
        <v>0</v>
      </c>
    </row>
    <row r="41" spans="1:4" s="12" customFormat="1" ht="39.75" customHeight="1">
      <c r="A41" s="29" t="s">
        <v>48</v>
      </c>
      <c r="B41" s="31">
        <f>885.8+2232.4</f>
        <v>3118.2</v>
      </c>
      <c r="C41" s="31">
        <v>3118.11656</v>
      </c>
      <c r="D41" s="31">
        <f>C41-B41</f>
        <v>-0.08343999999988228</v>
      </c>
    </row>
    <row r="42" spans="1:4" s="12" customFormat="1" ht="42.75" customHeight="1">
      <c r="A42" s="3" t="s">
        <v>49</v>
      </c>
      <c r="B42" s="31">
        <v>29.1</v>
      </c>
      <c r="C42" s="31">
        <v>26.69209</v>
      </c>
      <c r="D42" s="31">
        <f>C42-B42</f>
        <v>-2.407910000000001</v>
      </c>
    </row>
    <row r="43" spans="1:6" s="12" customFormat="1" ht="57" customHeight="1">
      <c r="A43" s="3" t="s">
        <v>50</v>
      </c>
      <c r="B43" s="31">
        <v>547.6</v>
      </c>
      <c r="C43" s="31">
        <v>157.01859</v>
      </c>
      <c r="D43" s="31">
        <f>C43-B43</f>
        <v>-390.58141</v>
      </c>
      <c r="E43" s="60">
        <v>47.28665</v>
      </c>
      <c r="F43" s="60" t="s">
        <v>83</v>
      </c>
    </row>
    <row r="44" spans="1:4" s="12" customFormat="1" ht="62.25" customHeight="1">
      <c r="A44" s="3" t="s">
        <v>51</v>
      </c>
      <c r="B44" s="31">
        <v>6344.3</v>
      </c>
      <c r="C44" s="31">
        <f>841.96446+1060.30463+871.72803</f>
        <v>2773.99712</v>
      </c>
      <c r="D44" s="31">
        <f>C44-B44</f>
        <v>-3570.30288</v>
      </c>
    </row>
    <row r="45" spans="1:6" s="12" customFormat="1" ht="255" customHeight="1">
      <c r="A45" s="3" t="s">
        <v>52</v>
      </c>
      <c r="B45" s="31">
        <f>52303.9-10000</f>
        <v>42303.9</v>
      </c>
      <c r="C45" s="31">
        <f>5032.46973+1551.883+504.01173</f>
        <v>7088.36446</v>
      </c>
      <c r="D45" s="31">
        <f aca="true" t="shared" si="2" ref="D45:D55">C45-B45</f>
        <v>-35215.535540000004</v>
      </c>
      <c r="F45" s="41"/>
    </row>
    <row r="46" spans="1:4" s="12" customFormat="1" ht="74.25" customHeight="1">
      <c r="A46" s="3" t="s">
        <v>68</v>
      </c>
      <c r="B46" s="31">
        <f>20034-100.1</f>
        <v>19933.9</v>
      </c>
      <c r="C46" s="31"/>
      <c r="D46" s="31">
        <f t="shared" si="2"/>
        <v>-19933.9</v>
      </c>
    </row>
    <row r="47" spans="1:6" s="12" customFormat="1" ht="78" customHeight="1">
      <c r="A47" s="57" t="s">
        <v>67</v>
      </c>
      <c r="B47" s="31">
        <f>7011.9-7011.9</f>
        <v>0</v>
      </c>
      <c r="C47" s="31"/>
      <c r="D47" s="31">
        <f t="shared" si="2"/>
        <v>0</v>
      </c>
      <c r="F47" s="59">
        <f>B47+B49</f>
        <v>3682.2</v>
      </c>
    </row>
    <row r="48" spans="1:4" s="12" customFormat="1" ht="51" customHeight="1">
      <c r="A48" s="20" t="s">
        <v>63</v>
      </c>
      <c r="B48" s="31">
        <v>231.2</v>
      </c>
      <c r="C48" s="31">
        <v>74.92716</v>
      </c>
      <c r="D48" s="31">
        <f t="shared" si="2"/>
        <v>-156.27283999999997</v>
      </c>
    </row>
    <row r="49" spans="1:4" s="12" customFormat="1" ht="72" customHeight="1">
      <c r="A49" s="20" t="s">
        <v>64</v>
      </c>
      <c r="B49" s="31">
        <v>3682.2</v>
      </c>
      <c r="C49" s="31"/>
      <c r="D49" s="31">
        <f t="shared" si="2"/>
        <v>-3682.2</v>
      </c>
    </row>
    <row r="50" spans="1:4" s="12" customFormat="1" ht="42.75" customHeight="1">
      <c r="A50" s="20" t="s">
        <v>81</v>
      </c>
      <c r="B50" s="31">
        <v>8636.8</v>
      </c>
      <c r="C50" s="31"/>
      <c r="D50" s="31">
        <f t="shared" si="2"/>
        <v>-8636.8</v>
      </c>
    </row>
    <row r="51" spans="1:4" s="12" customFormat="1" ht="44.25" customHeight="1">
      <c r="A51" s="1" t="s">
        <v>37</v>
      </c>
      <c r="B51" s="47">
        <f>B52+B53</f>
        <v>648.6</v>
      </c>
      <c r="C51" s="47">
        <f>C52+C53</f>
        <v>363.41585999999995</v>
      </c>
      <c r="D51" s="47">
        <f>D52+D53</f>
        <v>-285.18414</v>
      </c>
    </row>
    <row r="52" spans="1:4" s="12" customFormat="1" ht="87.75" customHeight="1">
      <c r="A52" s="40" t="s">
        <v>41</v>
      </c>
      <c r="B52" s="31">
        <v>468</v>
      </c>
      <c r="C52" s="31">
        <f>17.25288+19.04412+22.53004+29.13744+39.5775+31.4635+23.83726</f>
        <v>182.84274</v>
      </c>
      <c r="D52" s="31">
        <f t="shared" si="2"/>
        <v>-285.15726</v>
      </c>
    </row>
    <row r="53" spans="1:4" s="12" customFormat="1" ht="32.25" customHeight="1">
      <c r="A53" s="40" t="s">
        <v>54</v>
      </c>
      <c r="B53" s="31">
        <f>201.1-20.5</f>
        <v>180.6</v>
      </c>
      <c r="C53" s="31">
        <v>180.57312</v>
      </c>
      <c r="D53" s="31">
        <f t="shared" si="2"/>
        <v>-0.026880000000005566</v>
      </c>
    </row>
    <row r="54" spans="1:4" s="12" customFormat="1" ht="51" customHeight="1" hidden="1">
      <c r="A54" s="46" t="s">
        <v>42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86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7</v>
      </c>
      <c r="B56" s="47">
        <f>B59+B83+B86+B90+B94+B71</f>
        <v>14943.400000000001</v>
      </c>
      <c r="C56" s="47">
        <f>C59+C83+C86+C90+C94+C71</f>
        <v>1056.8146</v>
      </c>
      <c r="D56" s="47">
        <f>D59+D83+D86+D90+D94+D71</f>
        <v>-13886.5854</v>
      </c>
    </row>
    <row r="57" spans="1:4" s="12" customFormat="1" ht="25.5" customHeight="1">
      <c r="A57" s="1" t="s">
        <v>9</v>
      </c>
      <c r="B57" s="47">
        <f>B71</f>
        <v>12074.6</v>
      </c>
      <c r="C57" s="47">
        <f>C71</f>
        <v>0</v>
      </c>
      <c r="D57" s="47">
        <f>D71</f>
        <v>-12074.6</v>
      </c>
    </row>
    <row r="58" spans="1:4" s="12" customFormat="1" ht="24.75" customHeight="1">
      <c r="A58" s="1" t="s">
        <v>5</v>
      </c>
      <c r="B58" s="47"/>
      <c r="C58" s="47"/>
      <c r="D58" s="47"/>
    </row>
    <row r="59" spans="1:4" s="12" customFormat="1" ht="30" customHeight="1">
      <c r="A59" s="1" t="s">
        <v>75</v>
      </c>
      <c r="B59" s="47">
        <f>B60+B61+B62+B63+B64+B65+B66+B67+B68+B69+B70</f>
        <v>301.3</v>
      </c>
      <c r="C59" s="47">
        <f>C60+C61+C62+C63+C64+C65+C66+C67+C68+C69+C70</f>
        <v>301.20484999999996</v>
      </c>
      <c r="D59" s="47">
        <f>D60+D61+D62+D63+D64+D65+D66+D67+D68+D69+D70</f>
        <v>-0.09515000000003226</v>
      </c>
    </row>
    <row r="60" spans="1:6" s="12" customFormat="1" ht="18" customHeight="1">
      <c r="A60" s="3" t="s">
        <v>16</v>
      </c>
      <c r="B60" s="31">
        <v>120.5</v>
      </c>
      <c r="C60" s="31">
        <f>120.48194</f>
        <v>120.48194</v>
      </c>
      <c r="D60" s="31">
        <f>C60-B60</f>
        <v>-0.018060000000005516</v>
      </c>
      <c r="F60" s="37"/>
    </row>
    <row r="61" spans="1:6" s="12" customFormat="1" ht="18.75" customHeight="1" hidden="1">
      <c r="A61" s="3" t="s">
        <v>17</v>
      </c>
      <c r="B61" s="48"/>
      <c r="C61" s="31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18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19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20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21</v>
      </c>
      <c r="B65" s="48"/>
      <c r="C65" s="31"/>
      <c r="D65" s="31">
        <f t="shared" si="3"/>
        <v>0</v>
      </c>
      <c r="F65" s="37"/>
    </row>
    <row r="66" spans="1:6" s="12" customFormat="1" ht="18.75" customHeight="1" hidden="1">
      <c r="A66" s="3" t="s">
        <v>22</v>
      </c>
      <c r="B66" s="48"/>
      <c r="C66" s="31"/>
      <c r="D66" s="31">
        <f t="shared" si="3"/>
        <v>0</v>
      </c>
      <c r="F66" s="37"/>
    </row>
    <row r="67" spans="1:6" s="12" customFormat="1" ht="18.75" customHeight="1" hidden="1">
      <c r="A67" s="3" t="s">
        <v>23</v>
      </c>
      <c r="B67" s="48"/>
      <c r="C67" s="31"/>
      <c r="D67" s="31">
        <f t="shared" si="3"/>
        <v>0</v>
      </c>
      <c r="F67" s="37"/>
    </row>
    <row r="68" spans="1:6" s="12" customFormat="1" ht="18.75" customHeight="1" hidden="1">
      <c r="A68" s="3" t="s">
        <v>76</v>
      </c>
      <c r="B68" s="48"/>
      <c r="C68" s="31"/>
      <c r="D68" s="31">
        <f t="shared" si="3"/>
        <v>0</v>
      </c>
      <c r="F68" s="37"/>
    </row>
    <row r="69" spans="1:6" s="12" customFormat="1" ht="18.75" customHeight="1">
      <c r="A69" s="3" t="s">
        <v>78</v>
      </c>
      <c r="B69" s="48">
        <v>180.8</v>
      </c>
      <c r="C69" s="31">
        <f>120.48194+60.24097</f>
        <v>180.72290999999998</v>
      </c>
      <c r="D69" s="31">
        <f t="shared" si="3"/>
        <v>-0.07709000000002675</v>
      </c>
      <c r="F69" s="37"/>
    </row>
    <row r="70" spans="1:6" s="12" customFormat="1" ht="18.75" customHeight="1" hidden="1">
      <c r="A70" s="3" t="s">
        <v>25</v>
      </c>
      <c r="B70" s="48"/>
      <c r="C70" s="31"/>
      <c r="D70" s="31">
        <f t="shared" si="3"/>
        <v>0</v>
      </c>
      <c r="F70" s="37"/>
    </row>
    <row r="71" spans="1:4" s="12" customFormat="1" ht="62.25" customHeight="1">
      <c r="A71" s="1" t="s">
        <v>43</v>
      </c>
      <c r="B71" s="47">
        <f>B72+B73+B74+B75+B76+B77+B78+B79+B80+B81+B82</f>
        <v>12074.6</v>
      </c>
      <c r="C71" s="47">
        <f>C72+C73+C74+C75+C76+C77+C78+C79+C80+C81+C82</f>
        <v>0</v>
      </c>
      <c r="D71" s="47">
        <f>D72+D73+D74+D75+D76+D77+D78+D79+D80+D81+D82</f>
        <v>-12074.6</v>
      </c>
    </row>
    <row r="72" spans="1:4" s="12" customFormat="1" ht="18.75" customHeight="1" hidden="1">
      <c r="A72" s="3" t="s">
        <v>16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17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18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19</v>
      </c>
      <c r="B75" s="55"/>
      <c r="C75" s="48"/>
      <c r="D75" s="31">
        <f t="shared" si="4"/>
        <v>0</v>
      </c>
    </row>
    <row r="76" spans="1:4" s="12" customFormat="1" ht="18.75" customHeight="1">
      <c r="A76" s="3" t="s">
        <v>55</v>
      </c>
      <c r="B76" s="48">
        <v>12074.6</v>
      </c>
      <c r="C76" s="48"/>
      <c r="D76" s="31">
        <f t="shared" si="4"/>
        <v>-12074.6</v>
      </c>
    </row>
    <row r="77" spans="1:4" s="12" customFormat="1" ht="18.75" customHeight="1" hidden="1">
      <c r="A77" s="3" t="s">
        <v>21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22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23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46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24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25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58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59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17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60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61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32</v>
      </c>
      <c r="B89" s="31"/>
      <c r="C89" s="31"/>
      <c r="D89" s="31">
        <f>C89-B89</f>
        <v>0</v>
      </c>
      <c r="E89" s="12"/>
    </row>
    <row r="90" spans="1:5" ht="81.75" customHeight="1">
      <c r="A90" s="1" t="s">
        <v>79</v>
      </c>
      <c r="B90" s="47">
        <f>B91+B92</f>
        <v>2567.5</v>
      </c>
      <c r="C90" s="47">
        <f>C91+C92</f>
        <v>755.60975</v>
      </c>
      <c r="D90" s="47">
        <f>C90-B90</f>
        <v>-1811.89025</v>
      </c>
      <c r="E90" s="12"/>
    </row>
    <row r="91" spans="1:5" ht="24.75" customHeight="1">
      <c r="A91" s="3" t="s">
        <v>80</v>
      </c>
      <c r="B91" s="31">
        <v>2567.5</v>
      </c>
      <c r="C91" s="31">
        <v>755.60975</v>
      </c>
      <c r="D91" s="31">
        <f aca="true" t="shared" si="5" ref="D91:D96">C91-B91</f>
        <v>-1811.89025</v>
      </c>
      <c r="E91" s="12"/>
    </row>
    <row r="92" spans="1:5" ht="23.25" customHeight="1" hidden="1">
      <c r="A92" s="3" t="s">
        <v>47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36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33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34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35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12</v>
      </c>
      <c r="B97" s="47">
        <f>B98+B123</f>
        <v>33415.7</v>
      </c>
      <c r="C97" s="47">
        <f>C98+C123</f>
        <v>19481.98283</v>
      </c>
      <c r="D97" s="47">
        <f>D98+D123</f>
        <v>-12998.017169999997</v>
      </c>
      <c r="E97" s="12"/>
    </row>
    <row r="98" spans="1:7" s="5" customFormat="1" ht="30" customHeight="1">
      <c r="A98" s="26" t="s">
        <v>27</v>
      </c>
      <c r="B98" s="47">
        <f>B99+B100+B103+B104+B106+B107+B101+B108+B109+B105+B110+B102+B115+B112+B111+B117+B116+B118+B119+B120+B121+B122</f>
        <v>33415.7</v>
      </c>
      <c r="C98" s="47">
        <f>C99+C100+C103+C104+C106+C107+C101+C108+C109+C105+C110+C102+C115+C112+C111+C117+C116+C118+C119+C120+C121+C122</f>
        <v>19481.98283</v>
      </c>
      <c r="D98" s="47">
        <f>D99+D100+D103+D104+D106+D107+D101+D108+D109+D105+D110+D102+D115+D112+D111+D117+D116</f>
        <v>-12998.017169999997</v>
      </c>
      <c r="E98" s="13"/>
      <c r="F98" s="56">
        <f>B100+B101+B102+B103+B104+B105+B107+B108+B109+B110</f>
        <v>6731.400000000001</v>
      </c>
      <c r="G98" s="56">
        <f>C100+C101+C102+C103+C104+C105+C107+C108+C109+C110</f>
        <v>3608.66118</v>
      </c>
    </row>
    <row r="99" spans="1:6" s="5" customFormat="1" ht="56.25" customHeight="1">
      <c r="A99" s="36" t="s">
        <v>98</v>
      </c>
      <c r="B99" s="31">
        <v>7343.5</v>
      </c>
      <c r="C99" s="31">
        <v>4024.004</v>
      </c>
      <c r="D99" s="31">
        <f aca="true" t="shared" si="6" ref="D99:D122">C99-B99</f>
        <v>-3319.496</v>
      </c>
      <c r="E99" s="13"/>
      <c r="F99" s="61">
        <f>C99+C100+C101+C107</f>
        <v>7133.58197</v>
      </c>
    </row>
    <row r="100" spans="1:5" s="5" customFormat="1" ht="119.25" customHeight="1">
      <c r="A100" s="27" t="s">
        <v>74</v>
      </c>
      <c r="B100" s="31">
        <v>2187.4</v>
      </c>
      <c r="C100" s="31">
        <v>1610</v>
      </c>
      <c r="D100" s="31">
        <f>C100-B100</f>
        <v>-577.4000000000001</v>
      </c>
      <c r="E100" s="13"/>
    </row>
    <row r="101" spans="1:5" s="5" customFormat="1" ht="95.25" customHeight="1">
      <c r="A101" s="27" t="s">
        <v>73</v>
      </c>
      <c r="B101" s="31">
        <v>2538.9</v>
      </c>
      <c r="C101" s="31">
        <f>950+950-400.42203</f>
        <v>1499.57797</v>
      </c>
      <c r="D101" s="31">
        <f>C101-B101</f>
        <v>-1039.32203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5" s="5" customFormat="1" ht="99.75" customHeight="1">
      <c r="A106" s="58" t="s">
        <v>45</v>
      </c>
      <c r="B106" s="48">
        <v>18405.1</v>
      </c>
      <c r="C106" s="31">
        <v>11849.31765</v>
      </c>
      <c r="D106" s="31">
        <f t="shared" si="6"/>
        <v>-6555.782349999998</v>
      </c>
      <c r="E106" s="13"/>
    </row>
    <row r="107" spans="1:5" s="5" customFormat="1" ht="60" customHeight="1">
      <c r="A107" s="58" t="s">
        <v>77</v>
      </c>
      <c r="B107" s="50">
        <v>0</v>
      </c>
      <c r="C107" s="31">
        <v>0</v>
      </c>
      <c r="D107" s="31">
        <f t="shared" si="6"/>
        <v>0</v>
      </c>
      <c r="E107" s="13"/>
    </row>
    <row r="108" spans="1:5" s="5" customFormat="1" ht="205.5" customHeight="1">
      <c r="A108" s="30" t="s">
        <v>82</v>
      </c>
      <c r="B108" s="50">
        <v>500.3</v>
      </c>
      <c r="C108" s="31">
        <v>0</v>
      </c>
      <c r="D108" s="31">
        <f t="shared" si="6"/>
        <v>-500.3</v>
      </c>
      <c r="E108" s="13"/>
    </row>
    <row r="109" spans="1:5" s="5" customFormat="1" ht="53.25" customHeight="1">
      <c r="A109" s="30" t="s">
        <v>84</v>
      </c>
      <c r="B109" s="50">
        <v>265.6</v>
      </c>
      <c r="C109" s="31">
        <v>224.18632</v>
      </c>
      <c r="D109" s="31">
        <f t="shared" si="6"/>
        <v>-41.41368000000003</v>
      </c>
      <c r="E109" s="13"/>
    </row>
    <row r="110" spans="1:5" s="5" customFormat="1" ht="260.25" customHeight="1">
      <c r="A110" s="58" t="s">
        <v>85</v>
      </c>
      <c r="B110" s="50">
        <v>1239.2</v>
      </c>
      <c r="C110" s="31">
        <v>274.89689</v>
      </c>
      <c r="D110" s="31">
        <f t="shared" si="6"/>
        <v>-964.3031100000001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>
      <c r="A118" s="58" t="s">
        <v>93</v>
      </c>
      <c r="B118" s="50">
        <v>687.7</v>
      </c>
      <c r="C118" s="31">
        <v>0</v>
      </c>
      <c r="D118" s="31">
        <f t="shared" si="6"/>
        <v>-687.7</v>
      </c>
      <c r="E118" s="13"/>
    </row>
    <row r="119" spans="1:5" s="5" customFormat="1" ht="117" customHeight="1">
      <c r="A119" s="58" t="s">
        <v>94</v>
      </c>
      <c r="B119" s="50">
        <v>62</v>
      </c>
      <c r="C119" s="31">
        <v>0</v>
      </c>
      <c r="D119" s="31">
        <f t="shared" si="6"/>
        <v>-62</v>
      </c>
      <c r="E119" s="13"/>
    </row>
    <row r="120" spans="1:5" s="5" customFormat="1" ht="117" customHeight="1">
      <c r="A120" s="58" t="s">
        <v>95</v>
      </c>
      <c r="B120" s="50">
        <v>62</v>
      </c>
      <c r="C120" s="31">
        <v>0</v>
      </c>
      <c r="D120" s="31">
        <f t="shared" si="6"/>
        <v>-62</v>
      </c>
      <c r="E120" s="13"/>
    </row>
    <row r="121" spans="1:6" s="5" customFormat="1" ht="117" customHeight="1">
      <c r="A121" s="58" t="s">
        <v>96</v>
      </c>
      <c r="B121" s="50">
        <v>62</v>
      </c>
      <c r="C121" s="31">
        <v>0</v>
      </c>
      <c r="D121" s="31">
        <f t="shared" si="6"/>
        <v>-62</v>
      </c>
      <c r="E121" s="13"/>
      <c r="F121" s="56"/>
    </row>
    <row r="122" spans="1:5" s="5" customFormat="1" ht="117" customHeight="1">
      <c r="A122" s="58" t="s">
        <v>97</v>
      </c>
      <c r="B122" s="50">
        <v>62</v>
      </c>
      <c r="C122" s="31">
        <v>0</v>
      </c>
      <c r="D122" s="31">
        <f t="shared" si="6"/>
        <v>-62</v>
      </c>
      <c r="E122" s="13"/>
    </row>
    <row r="123" spans="1:5" s="5" customFormat="1" ht="39.75" customHeight="1">
      <c r="A123" s="1" t="s">
        <v>28</v>
      </c>
      <c r="B123" s="47">
        <f>B124+B125+B126</f>
        <v>0</v>
      </c>
      <c r="C123" s="47">
        <f>C124+C125+C126</f>
        <v>0</v>
      </c>
      <c r="D123" s="47">
        <f>D124+D125+D126</f>
        <v>0</v>
      </c>
      <c r="E123" s="13"/>
    </row>
    <row r="124" spans="1:5" s="5" customFormat="1" ht="75" customHeight="1" hidden="1">
      <c r="A124" s="28" t="s">
        <v>88</v>
      </c>
      <c r="B124" s="51"/>
      <c r="C124" s="31"/>
      <c r="D124" s="51">
        <f>SUM(C124-B124)</f>
        <v>0</v>
      </c>
      <c r="E124" s="13"/>
    </row>
    <row r="125" spans="1:5" s="5" customFormat="1" ht="75" customHeight="1" hidden="1">
      <c r="A125" s="28" t="s">
        <v>89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90</v>
      </c>
      <c r="B126" s="51"/>
      <c r="C126" s="31"/>
      <c r="D126" s="51">
        <f>SUM(C126-B126)</f>
        <v>0</v>
      </c>
      <c r="E126" s="13"/>
    </row>
    <row r="127" spans="1:5" ht="42.75" customHeight="1">
      <c r="A127" s="35" t="s">
        <v>30</v>
      </c>
      <c r="B127" s="34"/>
      <c r="C127" s="52" t="s">
        <v>29</v>
      </c>
      <c r="D127" s="53"/>
      <c r="E127" s="12"/>
    </row>
    <row r="128" spans="1:5" ht="42.75" customHeight="1">
      <c r="A128" s="14"/>
      <c r="B128" s="14">
        <f>B17+B97</f>
        <v>156224.8</v>
      </c>
      <c r="C128" s="14">
        <f>C17+C97</f>
        <v>48336.37786</v>
      </c>
      <c r="D128" s="15"/>
      <c r="E128" s="16"/>
    </row>
    <row r="129" spans="1:5" ht="3.75" customHeight="1" hidden="1">
      <c r="A129" s="14"/>
      <c r="B129" s="23"/>
      <c r="C129" s="14"/>
      <c r="D129" s="15"/>
      <c r="E129" s="16"/>
    </row>
    <row r="130" ht="18" hidden="1">
      <c r="D130" s="17"/>
    </row>
    <row r="131" spans="1:4" ht="15.75" customHeight="1">
      <c r="A131" s="7" t="s">
        <v>87</v>
      </c>
      <c r="B131" s="21">
        <f>B22+B29+B45+B46+B48+B51+B59+B90+B100+B101+B106+B108+B110</f>
        <v>113247.20000000001</v>
      </c>
      <c r="C131" s="21">
        <f>C22+C29+C45+C46+C48+C51+C59+C90+C100+C101+C106+C108+C110</f>
        <v>38012.36318</v>
      </c>
      <c r="D131" s="21">
        <f>D22+D29+D45+D46+D48+D51+D59+D90+D100+D101+D106+D108+D110</f>
        <v>-75234.83681999998</v>
      </c>
    </row>
    <row r="132" ht="14.25" customHeight="1">
      <c r="D132" s="18"/>
    </row>
    <row r="133" ht="18" hidden="1">
      <c r="D133" s="17"/>
    </row>
    <row r="134" ht="18" hidden="1">
      <c r="D134" s="17"/>
    </row>
    <row r="135" ht="18" hidden="1"/>
    <row r="136" ht="18" hidden="1"/>
    <row r="137" ht="18" hidden="1"/>
    <row r="138" spans="1:3" ht="18" hidden="1">
      <c r="A138" s="17"/>
      <c r="B138" s="24"/>
      <c r="C138" s="17"/>
    </row>
    <row r="139" ht="18" hidden="1">
      <c r="A139" s="7" t="s">
        <v>2</v>
      </c>
    </row>
    <row r="140" ht="18">
      <c r="B140" s="14"/>
    </row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spans="1:3" ht="18">
      <c r="A153" s="6"/>
      <c r="B153" s="6"/>
      <c r="C153" s="6"/>
    </row>
    <row r="154" spans="1:3" ht="18">
      <c r="A154" s="6"/>
      <c r="B154" s="6"/>
      <c r="C154" s="6"/>
    </row>
    <row r="155" spans="1:3" ht="18">
      <c r="A155" s="6"/>
      <c r="B155" s="6"/>
      <c r="C155" s="6"/>
    </row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  <row r="169" spans="1:3" ht="18">
      <c r="A169" s="6"/>
      <c r="B169" s="6"/>
      <c r="C169" s="6"/>
    </row>
    <row r="170" spans="1:3" ht="18">
      <c r="A170" s="6"/>
      <c r="B170" s="6"/>
      <c r="C170" s="6"/>
    </row>
    <row r="171" spans="1:3" ht="18">
      <c r="A171" s="6"/>
      <c r="B171" s="6"/>
      <c r="C171" s="6"/>
    </row>
    <row r="172" spans="1:3" ht="18">
      <c r="A172" s="6"/>
      <c r="B172" s="6"/>
      <c r="C172" s="6"/>
    </row>
    <row r="173" spans="1:3" ht="18">
      <c r="A173" s="6"/>
      <c r="B173" s="6"/>
      <c r="C173" s="6"/>
    </row>
    <row r="174" spans="1:3" ht="18">
      <c r="A174" s="6"/>
      <c r="B174" s="6"/>
      <c r="C174" s="6"/>
    </row>
    <row r="175" spans="1:3" ht="18">
      <c r="A175" s="6"/>
      <c r="B175" s="6"/>
      <c r="C175" s="6"/>
    </row>
    <row r="176" spans="1:3" ht="18">
      <c r="A176" s="6"/>
      <c r="B176" s="6"/>
      <c r="C176" s="6"/>
    </row>
    <row r="177" spans="1:3" ht="18">
      <c r="A177" s="6"/>
      <c r="B177" s="6"/>
      <c r="C177" s="6"/>
    </row>
    <row r="178" spans="1:3" ht="18">
      <c r="A178" s="6"/>
      <c r="B178" s="6"/>
      <c r="C178" s="6"/>
    </row>
    <row r="179" spans="1:3" ht="18">
      <c r="A179" s="6"/>
      <c r="B179" s="6"/>
      <c r="C179" s="6"/>
    </row>
    <row r="180" spans="1:3" ht="18">
      <c r="A180" s="6"/>
      <c r="B180" s="6"/>
      <c r="C180" s="6"/>
    </row>
    <row r="181" spans="1:3" ht="18">
      <c r="A181" s="6"/>
      <c r="B181" s="6"/>
      <c r="C181" s="6"/>
    </row>
    <row r="182" spans="1:3" ht="18">
      <c r="A182" s="6"/>
      <c r="B182" s="6"/>
      <c r="C182" s="6"/>
    </row>
    <row r="183" spans="1:3" ht="18">
      <c r="A183" s="6"/>
      <c r="B183" s="6"/>
      <c r="C183" s="6"/>
    </row>
    <row r="184" spans="1:3" ht="18">
      <c r="A184" s="6"/>
      <c r="B184" s="6"/>
      <c r="C184" s="6"/>
    </row>
    <row r="185" spans="1:3" ht="18">
      <c r="A185" s="6"/>
      <c r="B185" s="6"/>
      <c r="C185" s="6"/>
    </row>
    <row r="186" spans="1:3" ht="18">
      <c r="A186" s="6"/>
      <c r="B186" s="6"/>
      <c r="C186" s="6"/>
    </row>
    <row r="187" spans="1:3" ht="18">
      <c r="A187" s="6"/>
      <c r="B187" s="6"/>
      <c r="C187" s="6"/>
    </row>
    <row r="188" spans="1:3" ht="18">
      <c r="A188" s="6"/>
      <c r="B188" s="6"/>
      <c r="C188" s="6"/>
    </row>
    <row r="189" spans="1:3" ht="18">
      <c r="A189" s="6"/>
      <c r="B189" s="6"/>
      <c r="C189" s="6"/>
    </row>
    <row r="190" spans="1:3" ht="18">
      <c r="A190" s="6"/>
      <c r="B190" s="6"/>
      <c r="C190" s="6"/>
    </row>
    <row r="191" spans="1:3" ht="18">
      <c r="A191" s="6"/>
      <c r="B191" s="6"/>
      <c r="C191" s="6"/>
    </row>
    <row r="192" spans="1:3" ht="18">
      <c r="A192" s="6"/>
      <c r="B192" s="6"/>
      <c r="C192" s="6"/>
    </row>
    <row r="193" spans="1:3" ht="18">
      <c r="A193" s="6"/>
      <c r="B193" s="6"/>
      <c r="C193" s="6"/>
    </row>
    <row r="194" spans="1:3" ht="18">
      <c r="A194" s="6"/>
      <c r="B194" s="6"/>
      <c r="C194" s="6"/>
    </row>
    <row r="195" spans="1:3" ht="18">
      <c r="A195" s="6"/>
      <c r="B195" s="6"/>
      <c r="C195" s="6"/>
    </row>
    <row r="196" spans="1:3" ht="18">
      <c r="A196" s="6"/>
      <c r="B196" s="6"/>
      <c r="C196" s="6"/>
    </row>
    <row r="197" spans="1:3" ht="18">
      <c r="A197" s="6"/>
      <c r="B197" s="6"/>
      <c r="C197" s="6"/>
    </row>
    <row r="198" spans="1:3" ht="18">
      <c r="A198" s="6"/>
      <c r="B198" s="6"/>
      <c r="C198" s="6"/>
    </row>
    <row r="199" spans="1:3" ht="18">
      <c r="A199" s="6"/>
      <c r="B199" s="6"/>
      <c r="C199" s="6"/>
    </row>
    <row r="200" spans="1:3" ht="18">
      <c r="A200" s="6"/>
      <c r="B200" s="6"/>
      <c r="C200" s="6"/>
    </row>
    <row r="201" spans="1:3" ht="18">
      <c r="A201" s="6"/>
      <c r="B201" s="6"/>
      <c r="C201" s="6"/>
    </row>
    <row r="202" spans="1:3" ht="18">
      <c r="A202" s="6"/>
      <c r="B202" s="6"/>
      <c r="C202" s="6"/>
    </row>
    <row r="203" spans="1:3" ht="18">
      <c r="A203" s="6"/>
      <c r="B203" s="6"/>
      <c r="C203" s="6"/>
    </row>
    <row r="204" spans="1:3" ht="18">
      <c r="A204" s="6"/>
      <c r="B204" s="6"/>
      <c r="C204" s="6"/>
    </row>
    <row r="205" spans="1:3" ht="18">
      <c r="A205" s="6"/>
      <c r="B205" s="6"/>
      <c r="C205" s="6"/>
    </row>
    <row r="206" spans="1:3" ht="18">
      <c r="A206" s="6"/>
      <c r="B206" s="6"/>
      <c r="C206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2022-08-15T08:39:47Z</cp:lastPrinted>
  <dcterms:created xsi:type="dcterms:W3CDTF">2007-10-22T09:23:55Z</dcterms:created>
  <dcterms:modified xsi:type="dcterms:W3CDTF">2022-09-09T08:53:31Z</dcterms:modified>
  <cp:category/>
  <cp:version/>
  <cp:contentType/>
  <cp:contentStatus/>
</cp:coreProperties>
</file>